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064" windowHeight="5148"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<sst xmlns="http://schemas.openxmlformats.org/spreadsheetml/2006/main" count="257" uniqueCount="184">
  <si>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</si>
  <si>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</si>
  <si>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</si>
  <si>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</si>
  <si>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</si>
  <si>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</si>
  <si>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</si>
  <si>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</si>
  <si>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</si>
  <si>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</si>
  <si>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</si>
  <si>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</si>
  <si>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</si>
  <si>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</si>
  <si>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</si>
  <si>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</si>
  <si>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</si>
  <si>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</si>
  <si>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</si>
  <si>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</si>
  <si>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</si>
  <si>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</si>
  <si>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</si>
  <si>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</si>
  <si>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</si>
  <si>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</si>
  <si>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</si>
  <si>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</si>
  <si>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</si>
  <si>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</si>
  <si>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</si>
  <si>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</si>
  <si>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</si>
  <si>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</si>
  <si>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</si>
  <si>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</si>
  <si>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</si>
  <si>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</si>
  <si>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</si>
  <si>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</si>
  <si>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</si>
  <si>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</si>
  <si>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</si>
  <si>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</si>
  <si>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</si>
  <si>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</si>
  <si>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</si>
  <si>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</si>
  <si>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</si>
  <si>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</si>
  <si>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</si>
  <si>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</si>
  <si>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</si>
  <si>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</si>
  <si>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</si>
  <si>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</si>
  <si>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</si>
  <si>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</si>
  <si>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</si>
  <si>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</si>
  <si>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</si>
  <si>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</si>
  <si>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</si>
  <si>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</si>
  <si>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</si>
  <si>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</si>
  <si>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</si>
  <si>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</si>
  <si>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</si>
  <si>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</si>
  <si>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</si>
  <si>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</si>
  <si>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</si>
  <si>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</si>
  <si>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</si>
  <si>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</si>
  <si>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</si>
  <si>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</si>
  <si>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</si>
  <si>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</si>
  <si>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</si>
  <si>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</si>
  <si>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</si>
  <si>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</si>
  <si>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</si>
  <si>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</si>
  <si>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</si>
  <si>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</si>
  <si>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</si>
  <si>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</si>
  <si>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</si>
  <si>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</si>
  <si>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</si>
  <si>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</si>
  <si>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</si>
  <si>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</si>
  <si>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</si>
  <si>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</si>
  <si>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</si>
  <si>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</si>
  <si>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</si>
  <si>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</si>
  <si>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</si>
  <si>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</si>
  <si>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</si>
  <si>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</si>
  <si>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</si>
  <si>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</si>
  <si>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</si>
  <si>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</si>
  <si>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</si>
  <si>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</si>
  <si>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</si>
  <si>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</si>
  <si>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</si>
  <si>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</si>
  <si>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</si>
  <si>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</si>
  <si>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</si>
  <si>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</si>
  <si>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</si>
  <si>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</si>
  <si>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</si>
  <si>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</si>
  <si>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</si>
  <si>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</si>
  <si>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</si>
  <si>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</si>
  <si>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</si>
  <si>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</si>
  <si>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</si>
  <si>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</si>
  <si>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</si>
  <si>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</si>
  <si>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</si>
  <si>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</si>
  <si>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</si>
  <si>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</si>
  <si>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</si>
  <si>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</si>
  <si>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</si>
  <si>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</si>
  <si>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</si>
  <si>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</si>
  <si>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</si>
  <si>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</si>
  <si>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</si>
  <si>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</si>
  <si>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</si>
  <si>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</si>
  <si>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</si>
  <si>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</si>
  <si>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</si>
  <si>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</si>
  <si>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</si>
  <si>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</si>
  <si>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</si>
  <si>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</si>
  <si>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</si>
  <si>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</si>
  <si>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</si>
  <si>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</si>
  <si>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</si>
  <si>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</si>
  <si>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</si>
  <si>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</si>
  <si>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</si>
  <si>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</si>
  <si>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</si>
  <si>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</si>
  <si>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</si>
  <si>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</si>
  <si>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Du 23 juin au 30 novembre 2022</t>
  </si>
  <si>
    <t>R-4197-2022</t>
  </si>
  <si>
    <t>GRAME</t>
  </si>
  <si>
    <t>Non</t>
  </si>
  <si>
    <t>Catherine Houbart</t>
  </si>
  <si>
    <t>Me Geneviève Paquet</t>
  </si>
  <si>
    <t>Externe</t>
  </si>
  <si>
    <t>3090, boul. Le Carrefour, Suite 200, Laval, Qc, H7T 2J7</t>
  </si>
  <si>
    <t>Interne</t>
  </si>
  <si>
    <t>735 rue Notre-Dame, bureau 202, arrondissement de Lachine, Montréal (Qc), H8S 2B5</t>
  </si>
  <si>
    <t>Nicole Moreau</t>
  </si>
  <si>
    <t>84 St-Pierre, Chambly, J3L1L7</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</si>
</sst>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B19" sqref="B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173</v>
      </c>
      <c r="C5" s="174" t="s">
        <v>16</v>
      </c>
      <c r="D5" s="181" t="s">
        <v>172</v>
      </c>
      <c r="E5" s="4"/>
      <c r="F5" s="4"/>
      <c r="G5" s="4"/>
      <c r="H5" s="4"/>
      <c r="I5" s="4"/>
      <c r="J5" s="4"/>
      <c r="K5" s="4"/>
      <c r="L5" s="4"/>
      <c r="M5" s="4"/>
      <c r="N5" s="4"/>
      <c r="O5" s="4"/>
      <c r="P5" s="4"/>
    </row>
    <row r="6" spans="1:16" ht="18.75" customHeight="1">
      <c r="A6" s="175" t="s">
        <v>1</v>
      </c>
      <c r="B6" s="303" t="s">
        <v>174</v>
      </c>
      <c r="C6" s="304"/>
      <c r="D6" s="305"/>
      <c r="E6" s="4"/>
      <c r="F6" s="4"/>
      <c r="G6" s="4"/>
      <c r="H6" s="4"/>
      <c r="I6" s="4"/>
      <c r="J6" s="4"/>
      <c r="K6" s="4"/>
      <c r="L6" s="4"/>
      <c r="M6" s="4"/>
      <c r="N6" s="4"/>
      <c r="O6" s="4"/>
      <c r="P6" s="4"/>
    </row>
    <row r="7" spans="1:16" ht="18.75" customHeight="1">
      <c r="A7" s="306" t="s">
        <v>67</v>
      </c>
      <c r="B7" s="307"/>
      <c r="C7" s="308"/>
      <c r="D7" s="182" t="s">
        <v>175</v>
      </c>
      <c r="E7" s="4"/>
      <c r="F7" s="4"/>
      <c r="G7" s="4"/>
      <c r="H7" s="4"/>
      <c r="I7" s="4"/>
      <c r="J7" s="4"/>
      <c r="K7" s="4"/>
      <c r="L7" s="4"/>
      <c r="M7" s="4"/>
      <c r="N7" s="4"/>
      <c r="O7" s="4"/>
      <c r="P7" s="4"/>
    </row>
    <row r="8" spans="1:16" ht="18.75" customHeight="1">
      <c r="A8" s="306" t="s">
        <v>134</v>
      </c>
      <c r="B8" s="309"/>
      <c r="C8" s="310"/>
      <c r="D8" s="183">
        <v>0.5</v>
      </c>
      <c r="E8" s="4"/>
      <c r="F8" s="4"/>
      <c r="G8" s="4"/>
      <c r="H8" s="4"/>
      <c r="I8" s="4"/>
      <c r="J8" s="4"/>
      <c r="K8" s="4"/>
      <c r="L8" s="4"/>
      <c r="M8" s="4"/>
      <c r="N8" s="4"/>
      <c r="O8" s="4"/>
      <c r="P8" s="4"/>
    </row>
    <row r="9" spans="1:16" ht="18.75" customHeight="1">
      <c r="A9" s="311" t="s">
        <v>133</v>
      </c>
      <c r="B9" s="312"/>
      <c r="C9" s="313"/>
      <c r="D9" s="184" t="s">
        <v>176</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v>16</v>
      </c>
      <c r="C12" s="186" t="s">
        <v>178</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176</v>
      </c>
      <c r="B17" s="186">
        <v>8</v>
      </c>
      <c r="C17" s="186" t="s">
        <v>180</v>
      </c>
      <c r="D17" s="187" t="s">
        <v>181</v>
      </c>
      <c r="E17" s="9"/>
      <c r="F17" s="4"/>
      <c r="G17" s="4"/>
      <c r="H17" s="4"/>
      <c r="I17" s="4"/>
      <c r="J17" s="4"/>
      <c r="K17" s="4"/>
      <c r="L17" s="4"/>
      <c r="M17" s="4"/>
      <c r="N17" s="4"/>
      <c r="O17" s="4"/>
      <c r="P17" s="4"/>
    </row>
    <row r="18" spans="1:16" ht="27" customHeight="1">
      <c r="A18" s="188" t="s">
        <v>182</v>
      </c>
      <c r="B18" s="189">
        <v>26</v>
      </c>
      <c r="C18" s="189" t="s">
        <v>178</v>
      </c>
      <c r="D18" s="190" t="s">
        <v>183</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20">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R-4197-2022</v>
      </c>
      <c r="C4" s="205" t="s">
        <v>16</v>
      </c>
      <c r="D4" s="127" t="str">
        <f>Identification!D5</f>
        <v>Du 23 juin au 30 novembre 2022</v>
      </c>
      <c r="E4" s="11"/>
      <c r="F4" s="4"/>
      <c r="G4" s="4"/>
      <c r="H4" s="4"/>
      <c r="I4" s="4"/>
      <c r="J4" s="4"/>
      <c r="K4" s="4"/>
      <c r="L4" s="4"/>
      <c r="M4" s="4"/>
      <c r="N4" s="4"/>
      <c r="O4" s="4"/>
      <c r="P4" s="4"/>
    </row>
    <row r="5" spans="1:16" ht="26.25" customHeight="1">
      <c r="A5" s="175" t="s">
        <v>1</v>
      </c>
      <c r="B5" s="321" t="str">
        <f>Identification!B6:D6</f>
        <v>GRAME</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16.33</v>
      </c>
      <c r="C9" s="297">
        <f>Honoraires!D14</f>
        <v>15.58</v>
      </c>
      <c r="D9" s="128">
        <f>Honoraires!H14</f>
        <v>8574.82</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8.22</v>
      </c>
      <c r="C11" s="297">
        <f>Honoraires!D20</f>
        <v>15.58</v>
      </c>
      <c r="D11" s="128">
        <f>Honoraires!H20</f>
        <v>6020.45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24.6</v>
      </c>
      <c r="C17" s="240">
        <f>C9+C11+C13+C15</f>
        <v>31.2</v>
      </c>
      <c r="D17" s="241">
        <f>D9+D11+D13+D15</f>
        <v>14595.27</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437.86</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437.86</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15033.13</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5">
      <selection activeCell="E18" sqref="E18"/>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R-4197-2022</v>
      </c>
      <c r="D4" s="384" t="s">
        <v>16</v>
      </c>
      <c r="E4" s="385"/>
      <c r="F4" s="379" t="str">
        <f>Identification!D5</f>
        <v>Du 23 juin au 30 novembre 2022</v>
      </c>
      <c r="G4" s="380"/>
      <c r="H4" s="381"/>
      <c r="I4" s="11"/>
      <c r="J4" s="11"/>
      <c r="K4" s="11"/>
      <c r="L4" s="11"/>
      <c r="M4" s="11"/>
      <c r="N4" s="11"/>
      <c r="O4" s="11"/>
      <c r="P4" s="11"/>
      <c r="Q4" s="11"/>
    </row>
    <row r="5" spans="1:17" ht="26.25" customHeight="1">
      <c r="A5" s="131" t="s">
        <v>1</v>
      </c>
      <c r="B5" s="132"/>
      <c r="C5" s="321" t="str">
        <f>Identification!B6</f>
        <v>GRAME</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Me Geneviève Paquet</v>
      </c>
      <c r="C10" s="245">
        <v>16.33</v>
      </c>
      <c r="D10" s="245">
        <v>15.58</v>
      </c>
      <c r="E10" s="246">
        <v>250</v>
      </c>
      <c r="F10" s="169">
        <f>ROUND(((D10*E10)+(C10*E10)),2)</f>
        <v>7977.5</v>
      </c>
      <c r="G10" s="252">
        <f>PRODUCT((C10+D10)*E10*(0.14975/2))</f>
        <v>597.32</v>
      </c>
      <c r="H10" s="166">
        <f>ROUND(F10+G10,2)</f>
        <v>8574.82</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16.33</v>
      </c>
      <c r="D14" s="159">
        <f>SUM(D10:D13)</f>
        <v>15.58</v>
      </c>
      <c r="E14" s="359"/>
      <c r="F14" s="160">
        <f>F10+F11+F12+F13</f>
        <v>7977.5</v>
      </c>
      <c r="G14" s="160">
        <f>G10+G11+G12+G13</f>
        <v>597.32</v>
      </c>
      <c r="H14" s="161">
        <f>ROUND(F14+G14,2)</f>
        <v>8574.82</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Catherine Houbart</v>
      </c>
      <c r="C16" s="245">
        <v>0.67</v>
      </c>
      <c r="D16" s="245"/>
      <c r="E16" s="246">
        <v>80</v>
      </c>
      <c r="F16" s="169">
        <f>ROUND(((D16*E16)+(C16*E16)),2)</f>
        <v>53.6</v>
      </c>
      <c r="G16" s="252"/>
      <c r="H16" s="166">
        <f>ROUND(F16+G16,2)</f>
        <v>53.6</v>
      </c>
      <c r="I16" s="11"/>
      <c r="J16" s="11"/>
      <c r="K16" s="11"/>
      <c r="L16" s="11"/>
      <c r="M16" s="11"/>
      <c r="N16" s="11"/>
      <c r="O16" s="11"/>
      <c r="P16" s="11"/>
      <c r="Q16" s="11"/>
    </row>
    <row r="17" spans="1:17" ht="20.25" customHeight="1">
      <c r="A17" s="372"/>
      <c r="B17" s="147" t="str">
        <f>Identification!A18</f>
        <v>Nicole Moreau</v>
      </c>
      <c r="C17" s="247">
        <v>7.55</v>
      </c>
      <c r="D17" s="247">
        <v>15.58</v>
      </c>
      <c r="E17" s="248">
        <v>240</v>
      </c>
      <c r="F17" s="170">
        <f>ROUND(((D17*E17)+(C17*E17)),2)</f>
        <v>5551.2</v>
      </c>
      <c r="G17" s="253">
        <f>PRODUCT(((C17+D17)*E17)*(0.14975/2))</f>
        <v>415.65</v>
      </c>
      <c r="H17" s="167">
        <f>ROUND(F17+G17,2)</f>
        <v>5966.85</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8.22</v>
      </c>
      <c r="D20" s="159">
        <f>SUM(D16:D19)</f>
        <v>15.58</v>
      </c>
      <c r="E20" s="359"/>
      <c r="F20" s="160">
        <f>F16+F17+F18+F19</f>
        <v>5604.8</v>
      </c>
      <c r="G20" s="160">
        <f>G16+G17+G18+G19</f>
        <v>415.65</v>
      </c>
      <c r="H20" s="161">
        <f>ROUND(F20+G20,2)</f>
        <v>6020.45</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13582.3</v>
      </c>
      <c r="G30" s="237">
        <f>G14+G20+G24+G28</f>
        <v>1012.97</v>
      </c>
      <c r="H30" s="238">
        <f>H14+H20+H24+H28</f>
        <v>14595.27</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R-4197-2022</v>
      </c>
      <c r="C4" s="389" t="s">
        <v>16</v>
      </c>
      <c r="D4" s="390"/>
      <c r="E4" s="391" t="str">
        <f>Identification!D5</f>
        <v>Du 23 juin au 30 novembre 2022</v>
      </c>
      <c r="F4" s="392"/>
      <c r="G4" s="11"/>
      <c r="H4" s="11"/>
      <c r="I4" s="11"/>
      <c r="J4" s="11"/>
      <c r="K4" s="11"/>
      <c r="L4" s="11"/>
      <c r="M4" s="11"/>
      <c r="N4" s="11"/>
      <c r="O4" s="11"/>
      <c r="P4" s="11"/>
    </row>
    <row r="5" spans="1:16" ht="26.25" customHeight="1">
      <c r="A5" s="10" t="s">
        <v>1</v>
      </c>
      <c r="B5" s="393" t="str">
        <f>Identification!B6:D6</f>
        <v>GRAME</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R-4197-2022</v>
      </c>
      <c r="D4" s="428" t="s">
        <v>16</v>
      </c>
      <c r="E4" s="429"/>
      <c r="F4" s="424" t="str">
        <f>Identification!D5</f>
        <v>Du 23 juin au 30 novembre 2022</v>
      </c>
      <c r="G4" s="425"/>
      <c r="H4" s="11"/>
      <c r="I4" s="4"/>
      <c r="J4" s="4"/>
      <c r="K4" s="4"/>
      <c r="L4" s="4"/>
      <c r="M4" s="4"/>
      <c r="N4" s="4"/>
      <c r="O4" s="4"/>
      <c r="P4" s="4"/>
    </row>
    <row r="5" spans="1:16" ht="26.25" customHeight="1">
      <c r="A5" s="416" t="s">
        <v>1</v>
      </c>
      <c r="B5" s="417"/>
      <c r="C5" s="418" t="str">
        <f>Identification!B6</f>
        <v>GRAME</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R-4197-2022</v>
      </c>
      <c r="E2" s="442"/>
      <c r="F2" s="442"/>
      <c r="G2" s="442"/>
      <c r="H2" s="443"/>
      <c r="I2" s="443"/>
      <c r="J2" s="83"/>
      <c r="K2" s="93"/>
      <c r="L2" s="93"/>
      <c r="M2" s="93"/>
      <c r="N2" s="93"/>
      <c r="O2" s="93"/>
      <c r="P2" s="93"/>
    </row>
    <row r="3" spans="1:16" ht="21.75" customHeight="1">
      <c r="A3" s="82" t="s">
        <v>1</v>
      </c>
      <c r="B3" s="82"/>
      <c r="C3" s="94"/>
      <c r="D3" s="441" t="str">
        <f>Identification!B6</f>
        <v>GRAME</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c r="C12" s="436"/>
      <c r="D12" s="436"/>
      <c r="E12" s="436"/>
      <c r="F12" s="87" t="s">
        <v>95</v>
      </c>
      <c r="G12" s="112"/>
      <c r="H12" s="112"/>
      <c r="I12" s="82"/>
      <c r="J12" s="82"/>
      <c r="K12" s="98"/>
      <c r="L12" s="98"/>
      <c r="M12" s="98"/>
      <c r="N12" s="98"/>
      <c r="O12" s="98"/>
      <c r="P12" s="98"/>
    </row>
    <row r="13" spans="1:16" ht="21" customHeight="1">
      <c r="A13" s="78" t="s">
        <v>96</v>
      </c>
      <c r="B13" s="91"/>
      <c r="C13" s="88" t="s">
        <v>97</v>
      </c>
      <c r="D13" s="113"/>
      <c r="E13" s="448"/>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GRAME</dc:subject>
  <dc:creator>Bouthillette, Annie</dc:creator>
  <cp:keywords/>
  <dc:description/>
  <cp:lastModifiedBy>User</cp:lastModifiedBy>
  <cp:lastPrinted>2020-01-21T14:04:28Z</cp:lastPrinted>
  <dcterms:created xsi:type="dcterms:W3CDTF">2003-06-11T13:22:16Z</dcterms:created>
  <dcterms:modified xsi:type="dcterms:W3CDTF">2022-12-19T21:18:54Z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1006</vt:lpwstr>
  </property>
  <property fmtid="{D5CDD505-2E9C-101B-9397-08002B2CF9AE}" pid="11" name="Deposa">
    <vt:lpwstr>152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7017100.00000000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73</vt:lpwstr>
  </property>
  <property fmtid="{D5CDD505-2E9C-101B-9397-08002B2CF9AE}" pid="19" name="Suj">
    <vt:lpwstr>Demande de remboursement de frais du GRAME</vt:lpwstr>
  </property>
  <property fmtid="{D5CDD505-2E9C-101B-9397-08002B2CF9AE}" pid="20" name="Numéroplumit">
    <vt:lpwstr>0077</vt:lpwstr>
  </property>
  <property fmtid="{D5CDD505-2E9C-101B-9397-08002B2CF9AE}" pid="21" name="Cotedepiè">
    <vt:lpwstr>C-GRAME-0010</vt:lpwstr>
  </property>
  <property fmtid="{D5CDD505-2E9C-101B-9397-08002B2CF9AE}" pid="22" name="Anciennomdudocume">
    <vt:lpwstr>R-4197-2022_GRAME_23-12-22_Demande_frais.xls</vt:lpwstr>
  </property>
  <property fmtid="{D5CDD505-2E9C-101B-9397-08002B2CF9AE}" pid="23" name="_dlc_Doc">
    <vt:lpwstr>W2HFWTQUJJY6-169187598-33</vt:lpwstr>
  </property>
  <property fmtid="{D5CDD505-2E9C-101B-9397-08002B2CF9AE}" pid="24" name="_dlc_DocIdItemGu">
    <vt:lpwstr>9099f0c3-eb82-42d8-86d2-60514ababc37</vt:lpwstr>
  </property>
  <property fmtid="{D5CDD505-2E9C-101B-9397-08002B2CF9AE}" pid="25" name="_dlc_DocIdU">
    <vt:lpwstr>http://s10mtlweb:8081/1006/_layouts/15/DocIdRedir.aspx?ID=W2HFWTQUJJY6-169187598-33, W2HFWTQUJJY6-169187598-33</vt:lpwstr>
  </property>
  <property fmtid="{D5CDD505-2E9C-101B-9397-08002B2CF9AE}" pid="26" name="display_urn:schemas-microsoft-com:office:office#Edit">
    <vt:lpwstr>Compte système</vt:lpwstr>
  </property>
  <property fmtid="{D5CDD505-2E9C-101B-9397-08002B2CF9AE}" pid="27" name="Cote de pié">
    <vt:lpwstr>C-GRAME-0010</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77.0000000000000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