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<sst xmlns="http://schemas.openxmlformats.org/spreadsheetml/2006/main" count="263" uniqueCount="190">
  <si>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</si>
  <si>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</si>
  <si>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</si>
  <si>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</si>
  <si>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</si>
  <si>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</si>
  <si>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</si>
  <si>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</si>
  <si>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</si>
  <si>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</si>
  <si>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</si>
  <si>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</si>
  <si>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</si>
  <si>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</si>
  <si>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</si>
  <si>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</si>
  <si>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</si>
  <si>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</si>
  <si>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</si>
  <si>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</si>
  <si>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</si>
  <si>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</si>
  <si>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</si>
  <si>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</si>
  <si>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</si>
  <si>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</si>
  <si>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</si>
  <si>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</si>
  <si>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</si>
  <si>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</si>
  <si>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</si>
  <si>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</si>
  <si>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</si>
  <si>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</si>
  <si>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</si>
  <si>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</si>
  <si>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</si>
  <si>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</si>
  <si>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</si>
  <si>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</si>
  <si>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</si>
  <si>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</si>
  <si>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</si>
  <si>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</si>
  <si>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</si>
  <si>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</si>
  <si>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</si>
  <si>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</si>
  <si>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</si>
  <si>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</si>
  <si>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</si>
  <si>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</si>
  <si>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</si>
  <si>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</si>
  <si>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</si>
  <si>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</si>
  <si>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</si>
  <si>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</si>
  <si>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</si>
  <si>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</si>
  <si>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</si>
  <si>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</si>
  <si>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</si>
  <si>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</si>
  <si>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</si>
  <si>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</si>
  <si>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</si>
  <si>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</si>
  <si>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</si>
  <si>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</si>
  <si>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</si>
  <si>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</si>
  <si>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</si>
  <si>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</si>
  <si>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</si>
  <si>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</si>
  <si>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</si>
  <si>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</si>
  <si>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</si>
  <si>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</si>
  <si>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</si>
  <si>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</si>
  <si>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</si>
  <si>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</si>
  <si>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</si>
  <si>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</si>
  <si>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</si>
  <si>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</si>
  <si>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</si>
  <si>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</si>
  <si>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</si>
  <si>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</si>
  <si>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</si>
  <si>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</si>
  <si>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</si>
  <si>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</si>
  <si>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</si>
  <si>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</si>
  <si>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</si>
  <si>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</si>
  <si>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</si>
  <si>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</si>
  <si>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</si>
  <si>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</si>
  <si>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</si>
  <si>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</si>
  <si>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</si>
  <si>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</si>
  <si>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</si>
  <si>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</si>
  <si>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</si>
  <si>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</si>
  <si>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</si>
  <si>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</si>
  <si>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</si>
  <si>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</si>
  <si>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</si>
  <si>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</si>
  <si>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</si>
  <si>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</si>
  <si>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</si>
  <si>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</si>
  <si>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</si>
  <si>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</si>
  <si>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</si>
  <si>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</si>
  <si>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</si>
  <si>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</si>
  <si>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</si>
  <si>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</si>
  <si>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</si>
  <si>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</si>
  <si>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</si>
  <si>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</si>
  <si>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</si>
  <si>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</si>
  <si>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</si>
  <si>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</si>
  <si>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</si>
  <si>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</si>
  <si>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</si>
  <si>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</si>
  <si>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</si>
  <si>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</si>
  <si>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</si>
  <si>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</si>
  <si>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</si>
  <si>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</si>
  <si>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</si>
  <si>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</si>
  <si>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</si>
  <si>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</si>
  <si>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</si>
  <si>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</si>
  <si>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</si>
  <si>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</si>
  <si>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</si>
  <si>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</si>
  <si>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</si>
  <si>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</si>
  <si>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</si>
  <si>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</si>
  <si>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</si>
  <si>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</si>
  <si>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</si>
  <si>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</si>
  <si>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</si>
  <si>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</si>
  <si>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</si>
  <si>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</si>
  <si>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</si>
  <si>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</si>
  <si>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externe</t>
  </si>
  <si>
    <t>Jean-Pierre Finet</t>
  </si>
  <si>
    <t>15+</t>
  </si>
  <si>
    <t>Laurence Leduc-Primeau</t>
  </si>
  <si>
    <t>Montréal</t>
  </si>
  <si>
    <t>Zaynab Ben el Madani, #218869</t>
  </si>
  <si>
    <t>Regroupement des organismes environnementaux en énergie (ROEÉ)</t>
  </si>
  <si>
    <t>oui</t>
  </si>
  <si>
    <t xml:space="preserve">s.o. </t>
  </si>
  <si>
    <t>507, Place d'Armes, bureau 1701, Montréal, QC, H2Y 2W8</t>
  </si>
  <si>
    <t xml:space="preserve">4416, rue Fabre, Montréal (Québec)         H2J 3V3 </t>
  </si>
  <si>
    <t>2-1250, Boul. Saint-Joseph Est, Montréal, QC H2J 1L8</t>
  </si>
  <si>
    <t xml:space="preserve">Camille Cloutier </t>
  </si>
  <si>
    <t>Camille Cloutier, avocate</t>
  </si>
  <si>
    <t>R-4202-2022</t>
  </si>
  <si>
    <t>Octobre - Novembre 2022</t>
  </si>
  <si>
    <t>Moins de 5 ans</t>
  </si>
  <si>
    <t>décembre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</si>
</sst>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00\ &quot;€&quot;_-;\-* #,##0.00\ &quot;€&quot;_-;_-* &quot;-&quot;??\ &quot;€&quot;_-;_-@_-"/>
    <numFmt numFmtId="186" formatCode="_ * #,##0_)\ _$_ ;_ * \(#,##0\)\ _$_ ;_ * &quot;-&quot;_)\ _$_ ;_ @_ "/>
    <numFmt numFmtId="187" formatCode="_ * #,##0.00_)\ _$_ ;_ * \(#,##0.00\)\ _$_ ;_ * &quot;-&quot;??_)\ _$_ ;_ @_ "/>
    <numFmt numFmtId="188" formatCode="#,##0.00\ &quot;$&quot;"/>
    <numFmt numFmtId="189" formatCode="#,##0\ _$"/>
    <numFmt numFmtId="190" formatCode="0.0"/>
    <numFmt numFmtId="191" formatCode="#,##0.00\ _$"/>
    <numFmt numFmtId="192" formatCode="yyyy/mm/dd;@"/>
    <numFmt numFmtId="193" formatCode="#,##0.0\ _$"/>
    <numFmt numFmtId="194"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8"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86" fontId="22" fillId="36" borderId="46" xfId="0" applyNumberFormat="1" applyFont="1" applyFill="1" applyBorder="1" applyAlignment="1" applyProtection="1">
      <alignment horizontal="left" vertical="center"/>
      <protection/>
    </xf>
    <xf numFmtId="186"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86" fontId="7" fillId="36" borderId="10" xfId="0" applyNumberFormat="1" applyFont="1" applyFill="1" applyBorder="1" applyAlignment="1" applyProtection="1">
      <alignment vertical="center" wrapText="1"/>
      <protection/>
    </xf>
    <xf numFmtId="186" fontId="7" fillId="36" borderId="52" xfId="0" applyNumberFormat="1" applyFont="1" applyFill="1" applyBorder="1" applyAlignment="1" applyProtection="1">
      <alignment vertical="center" wrapText="1"/>
      <protection/>
    </xf>
    <xf numFmtId="186"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86" fontId="22" fillId="36" borderId="54" xfId="0" applyNumberFormat="1" applyFont="1" applyFill="1" applyBorder="1" applyAlignment="1" applyProtection="1">
      <alignment horizontal="left" vertical="center"/>
      <protection/>
    </xf>
    <xf numFmtId="186" fontId="7" fillId="36" borderId="55" xfId="0" applyNumberFormat="1" applyFont="1" applyFill="1" applyBorder="1" applyAlignment="1" applyProtection="1">
      <alignment vertical="center" wrapText="1"/>
      <protection/>
    </xf>
    <xf numFmtId="186"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8" fontId="7" fillId="36" borderId="45" xfId="0" applyNumberFormat="1" applyFont="1" applyFill="1" applyBorder="1" applyAlignment="1" applyProtection="1">
      <alignment horizontal="right" vertical="center"/>
      <protection/>
    </xf>
    <xf numFmtId="188"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8" fontId="7" fillId="36" borderId="30" xfId="0" applyNumberFormat="1" applyFont="1" applyFill="1" applyBorder="1" applyAlignment="1" applyProtection="1">
      <alignment horizontal="right" vertical="center" wrapText="1"/>
      <protection/>
    </xf>
    <xf numFmtId="188" fontId="7" fillId="36" borderId="21" xfId="0" applyNumberFormat="1" applyFont="1" applyFill="1" applyBorder="1" applyAlignment="1" applyProtection="1">
      <alignment vertical="center" wrapText="1"/>
      <protection/>
    </xf>
    <xf numFmtId="188" fontId="7" fillId="36" borderId="26" xfId="0" applyNumberFormat="1" applyFont="1" applyFill="1" applyBorder="1" applyAlignment="1" applyProtection="1">
      <alignment vertical="center" wrapText="1"/>
      <protection/>
    </xf>
    <xf numFmtId="188" fontId="7" fillId="36" borderId="27" xfId="0" applyNumberFormat="1" applyFont="1" applyFill="1" applyBorder="1" applyAlignment="1" applyProtection="1">
      <alignment vertical="center" wrapText="1"/>
      <protection/>
    </xf>
    <xf numFmtId="188" fontId="7" fillId="36" borderId="24" xfId="0" applyNumberFormat="1" applyFont="1" applyFill="1" applyBorder="1" applyAlignment="1" applyProtection="1">
      <alignment horizontal="right" vertical="center" wrapText="1"/>
      <protection/>
    </xf>
    <xf numFmtId="188"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86" fontId="81" fillId="0" borderId="24" xfId="0" applyNumberFormat="1" applyFont="1" applyFill="1" applyBorder="1" applyAlignment="1" applyProtection="1">
      <alignment horizontal="left" vertical="center" indent="1"/>
      <protection locked="0"/>
    </xf>
    <xf numFmtId="186"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170" fontId="82" fillId="0" borderId="48" xfId="0" applyNumberFormat="1" applyFont="1" applyBorder="1" applyAlignment="1" applyProtection="1">
      <alignment vertical="center" wrapText="1"/>
      <protection locked="0"/>
    </xf>
    <xf numFmtId="170"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8" fontId="13" fillId="38" borderId="16" xfId="0" applyNumberFormat="1" applyFont="1" applyFill="1" applyBorder="1" applyAlignment="1" applyProtection="1">
      <alignment horizontal="right" wrapText="1"/>
      <protection/>
    </xf>
    <xf numFmtId="188" fontId="14" fillId="40" borderId="20" xfId="0" applyNumberFormat="1" applyFont="1" applyFill="1" applyBorder="1" applyAlignment="1" applyProtection="1">
      <alignment horizontal="right" vertical="center"/>
      <protection/>
    </xf>
    <xf numFmtId="188"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93"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94" fontId="14" fillId="40" borderId="18" xfId="57"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170"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170"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170"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88" fontId="83" fillId="0" borderId="20" xfId="0" applyNumberFormat="1" applyFont="1" applyBorder="1" applyAlignment="1" applyProtection="1">
      <alignment horizontal="right" vertical="center" wrapText="1"/>
      <protection locked="0"/>
    </xf>
    <xf numFmtId="188" fontId="83" fillId="0" borderId="72" xfId="0" applyNumberFormat="1" applyFont="1" applyBorder="1" applyAlignment="1" applyProtection="1">
      <alignment vertical="center" wrapText="1"/>
      <protection locked="0"/>
    </xf>
    <xf numFmtId="188" fontId="83" fillId="0" borderId="35" xfId="0" applyNumberFormat="1" applyFont="1" applyBorder="1" applyAlignment="1" applyProtection="1">
      <alignment horizontal="right" vertical="center" wrapText="1"/>
      <protection locked="0"/>
    </xf>
    <xf numFmtId="188" fontId="83" fillId="0" borderId="62" xfId="0" applyNumberFormat="1" applyFont="1" applyBorder="1" applyAlignment="1" applyProtection="1">
      <alignment horizontal="right" vertical="center" wrapText="1"/>
      <protection locked="0"/>
    </xf>
    <xf numFmtId="188" fontId="83" fillId="0" borderId="62" xfId="0" applyNumberFormat="1" applyFont="1" applyBorder="1" applyAlignment="1" applyProtection="1">
      <alignment vertical="center" wrapText="1"/>
      <protection locked="0"/>
    </xf>
    <xf numFmtId="189" fontId="83" fillId="0" borderId="24" xfId="0" applyNumberFormat="1" applyFont="1" applyFill="1" applyBorder="1" applyAlignment="1" applyProtection="1">
      <alignment horizontal="center" vertical="center" wrapText="1"/>
      <protection locked="0"/>
    </xf>
    <xf numFmtId="170" fontId="83" fillId="0" borderId="24" xfId="0" applyNumberFormat="1" applyFont="1" applyBorder="1" applyAlignment="1" applyProtection="1">
      <alignment vertical="center" wrapText="1"/>
      <protection locked="0"/>
    </xf>
    <xf numFmtId="170" fontId="83" fillId="0" borderId="35" xfId="0" applyNumberFormat="1" applyFont="1" applyBorder="1" applyAlignment="1" applyProtection="1">
      <alignment vertical="center" wrapText="1"/>
      <protection locked="0"/>
    </xf>
    <xf numFmtId="189" fontId="83" fillId="0" borderId="20" xfId="0" applyNumberFormat="1" applyFont="1" applyFill="1" applyBorder="1" applyAlignment="1" applyProtection="1">
      <alignment horizontal="center" vertical="center" wrapText="1"/>
      <protection locked="0"/>
    </xf>
    <xf numFmtId="189" fontId="83" fillId="0" borderId="35" xfId="0" applyNumberFormat="1" applyFont="1" applyFill="1" applyBorder="1" applyAlignment="1" applyProtection="1">
      <alignment horizontal="center" vertical="center" wrapText="1"/>
      <protection locked="0"/>
    </xf>
    <xf numFmtId="189"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92" fontId="83" fillId="0" borderId="12" xfId="0" applyNumberFormat="1" applyFont="1" applyBorder="1" applyAlignment="1" applyProtection="1">
      <alignment horizontal="center" vertical="center"/>
      <protection locked="0"/>
    </xf>
    <xf numFmtId="190"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170" fontId="83" fillId="0" borderId="46" xfId="0" applyNumberFormat="1" applyFont="1" applyBorder="1" applyAlignment="1" applyProtection="1">
      <alignment horizontal="center" vertical="center"/>
      <protection locked="0"/>
    </xf>
    <xf numFmtId="170" fontId="83" fillId="0" borderId="25" xfId="0" applyNumberFormat="1" applyFont="1" applyBorder="1" applyAlignment="1" applyProtection="1">
      <alignment horizontal="center" vertical="center"/>
      <protection/>
    </xf>
    <xf numFmtId="192" fontId="83" fillId="0" borderId="53" xfId="0" applyNumberFormat="1" applyFont="1" applyBorder="1" applyAlignment="1" applyProtection="1">
      <alignment horizontal="center" vertical="center"/>
      <protection locked="0"/>
    </xf>
    <xf numFmtId="190"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87" fontId="83" fillId="0" borderId="54" xfId="0" applyNumberFormat="1" applyFont="1" applyBorder="1" applyAlignment="1" applyProtection="1">
      <alignment horizontal="center" vertical="center"/>
      <protection locked="0"/>
    </xf>
    <xf numFmtId="187" fontId="83" fillId="0" borderId="11" xfId="0" applyNumberFormat="1" applyFont="1" applyBorder="1" applyAlignment="1" applyProtection="1">
      <alignment horizontal="center" vertical="center"/>
      <protection/>
    </xf>
    <xf numFmtId="192" fontId="83" fillId="0" borderId="32" xfId="0" applyNumberFormat="1" applyFont="1" applyBorder="1" applyAlignment="1" applyProtection="1">
      <alignment horizontal="center" vertical="center"/>
      <protection locked="0"/>
    </xf>
    <xf numFmtId="190"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8" fontId="13" fillId="41" borderId="15" xfId="0" applyNumberFormat="1" applyFont="1" applyFill="1" applyBorder="1" applyAlignment="1">
      <alignment horizontal="right" vertical="center"/>
    </xf>
    <xf numFmtId="188"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91" fontId="7" fillId="36" borderId="23" xfId="0" applyNumberFormat="1" applyFont="1" applyFill="1" applyBorder="1" applyAlignment="1" applyProtection="1">
      <alignment horizontal="right" vertical="center" wrapText="1" indent="4"/>
      <protection/>
    </xf>
    <xf numFmtId="170"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5" fillId="0" borderId="25" xfId="0" applyFont="1" applyBorder="1" applyAlignment="1" applyProtection="1">
      <alignment horizontal="center" vertical="center" wrapText="1"/>
      <protection locked="0"/>
    </xf>
    <xf numFmtId="0" fontId="85" fillId="0" borderId="26" xfId="0" applyFont="1" applyBorder="1" applyAlignment="1" applyProtection="1">
      <alignment horizontal="center" vertical="center" wrapText="1"/>
      <protection locked="0"/>
    </xf>
    <xf numFmtId="0" fontId="0" fillId="0" borderId="0" xfId="0" applyAlignment="1" applyProtection="1">
      <alignment/>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86" fontId="81" fillId="0" borderId="73" xfId="0" applyNumberFormat="1" applyFont="1" applyFill="1" applyBorder="1" applyAlignment="1" applyProtection="1">
      <alignment horizontal="left" vertical="center" wrapText="1" indent="1"/>
      <protection locked="0"/>
    </xf>
    <xf numFmtId="186" fontId="81" fillId="0" borderId="75" xfId="0" applyNumberFormat="1" applyFont="1" applyFill="1" applyBorder="1" applyAlignment="1" applyProtection="1">
      <alignment horizontal="left" vertical="center" wrapText="1" indent="1"/>
      <protection locked="0"/>
    </xf>
    <xf numFmtId="186"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86"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86"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86"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86"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86"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86" fontId="81" fillId="0" borderId="77"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86"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86"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86"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1733550</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335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85725" cy="190500"/>
    <xdr:sp fLocksText="0">
      <xdr:nvSpPr>
        <xdr:cNvPr id="1" name="Text Box 4"/>
        <xdr:cNvSpPr txBox="1">
          <a:spLocks noChangeArrowheads="1"/>
        </xdr:cNvSpPr>
      </xdr:nvSpPr>
      <xdr:spPr>
        <a:xfrm>
          <a:off x="3248025" y="49053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76200</xdr:colOff>
      <xdr:row>2</xdr:row>
      <xdr:rowOff>76200</xdr:rowOff>
    </xdr:to>
    <xdr:pic>
      <xdr:nvPicPr>
        <xdr:cNvPr id="2" name="Picture 2" descr="Régie nouveau"/>
        <xdr:cNvPicPr preferRelativeResize="1">
          <a:picLocks noChangeAspect="0"/>
        </xdr:cNvPicPr>
      </xdr:nvPicPr>
      <xdr:blipFill>
        <a:blip r:embed="rId1"/>
        <a:stretch>
          <a:fillRect/>
        </a:stretch>
      </xdr:blipFill>
      <xdr:spPr>
        <a:xfrm>
          <a:off x="0" y="0"/>
          <a:ext cx="1733550"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1</xdr:row>
      <xdr:rowOff>352425</xdr:rowOff>
    </xdr:to>
    <xdr:pic>
      <xdr:nvPicPr>
        <xdr:cNvPr id="1" name="Picture 2" descr="Régie nouveau"/>
        <xdr:cNvPicPr preferRelativeResize="1">
          <a:picLocks noChangeAspect="0"/>
        </xdr:cNvPicPr>
      </xdr:nvPicPr>
      <xdr:blipFill>
        <a:blip r:embed="rId1"/>
        <a:stretch>
          <a:fillRect/>
        </a:stretch>
      </xdr:blipFill>
      <xdr:spPr>
        <a:xfrm>
          <a:off x="0" y="0"/>
          <a:ext cx="1743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115" zoomScaleNormal="115" zoomScalePageLayoutView="0" workbookViewId="0" topLeftCell="A4">
      <selection activeCell="D13" sqref="D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186</v>
      </c>
      <c r="C5" s="174" t="s">
        <v>16</v>
      </c>
      <c r="D5" s="181" t="s">
        <v>187</v>
      </c>
      <c r="E5" s="4"/>
      <c r="F5" s="4"/>
      <c r="G5" s="4"/>
      <c r="H5" s="4"/>
      <c r="I5" s="4"/>
      <c r="J5" s="4"/>
      <c r="K5" s="4"/>
      <c r="L5" s="4"/>
      <c r="M5" s="4"/>
      <c r="N5" s="4"/>
      <c r="O5" s="4"/>
      <c r="P5" s="4"/>
    </row>
    <row r="6" spans="1:16" ht="18.75" customHeight="1">
      <c r="A6" s="175" t="s">
        <v>1</v>
      </c>
      <c r="B6" s="311" t="s">
        <v>178</v>
      </c>
      <c r="C6" s="312"/>
      <c r="D6" s="313"/>
      <c r="E6" s="4"/>
      <c r="F6" s="4"/>
      <c r="G6" s="4"/>
      <c r="H6" s="4"/>
      <c r="I6" s="4"/>
      <c r="J6" s="4"/>
      <c r="K6" s="4"/>
      <c r="L6" s="4"/>
      <c r="M6" s="4"/>
      <c r="N6" s="4"/>
      <c r="O6" s="4"/>
      <c r="P6" s="4"/>
    </row>
    <row r="7" spans="1:16" ht="18.75" customHeight="1">
      <c r="A7" s="314" t="s">
        <v>67</v>
      </c>
      <c r="B7" s="315"/>
      <c r="C7" s="316"/>
      <c r="D7" s="182" t="s">
        <v>179</v>
      </c>
      <c r="E7" s="4"/>
      <c r="F7" s="4"/>
      <c r="G7" s="4"/>
      <c r="H7" s="4"/>
      <c r="I7" s="4"/>
      <c r="J7" s="4"/>
      <c r="K7" s="4"/>
      <c r="L7" s="4"/>
      <c r="M7" s="4"/>
      <c r="N7" s="4"/>
      <c r="O7" s="4"/>
      <c r="P7" s="4"/>
    </row>
    <row r="8" spans="1:16" ht="18.75" customHeight="1">
      <c r="A8" s="314" t="s">
        <v>134</v>
      </c>
      <c r="B8" s="317"/>
      <c r="C8" s="318"/>
      <c r="D8" s="183">
        <v>0</v>
      </c>
      <c r="E8" s="4"/>
      <c r="F8" s="4"/>
      <c r="G8" s="4"/>
      <c r="H8" s="4"/>
      <c r="I8" s="4"/>
      <c r="J8" s="4"/>
      <c r="K8" s="4"/>
      <c r="L8" s="4"/>
      <c r="M8" s="4"/>
      <c r="N8" s="4"/>
      <c r="O8" s="4"/>
      <c r="P8" s="4"/>
    </row>
    <row r="9" spans="1:16" ht="18.75" customHeight="1">
      <c r="A9" s="319" t="s">
        <v>133</v>
      </c>
      <c r="B9" s="320"/>
      <c r="C9" s="321"/>
      <c r="D9" s="184" t="s">
        <v>180</v>
      </c>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184</v>
      </c>
      <c r="B12" s="186" t="s">
        <v>188</v>
      </c>
      <c r="C12" s="186" t="s">
        <v>172</v>
      </c>
      <c r="D12" s="299" t="s">
        <v>181</v>
      </c>
      <c r="E12" s="9"/>
      <c r="F12" s="4"/>
      <c r="G12" s="4"/>
      <c r="H12" s="4"/>
      <c r="I12" s="4"/>
      <c r="J12" s="4"/>
      <c r="K12" s="4"/>
      <c r="L12" s="4"/>
      <c r="M12" s="4"/>
      <c r="N12" s="4"/>
      <c r="O12" s="4"/>
      <c r="P12" s="4"/>
    </row>
    <row r="13" spans="1:16" ht="27" customHeight="1">
      <c r="A13" s="187"/>
      <c r="B13" s="188"/>
      <c r="C13" s="188"/>
      <c r="D13" s="29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7" t="s">
        <v>46</v>
      </c>
      <c r="B16" s="177" t="s">
        <v>68</v>
      </c>
      <c r="C16" s="177" t="s">
        <v>69</v>
      </c>
      <c r="D16" s="178" t="s">
        <v>15</v>
      </c>
      <c r="E16" s="9"/>
      <c r="F16" s="4"/>
      <c r="G16" s="4"/>
      <c r="H16" s="4"/>
      <c r="I16" s="4"/>
      <c r="J16" s="4"/>
      <c r="K16" s="4"/>
      <c r="L16" s="4"/>
      <c r="M16" s="4"/>
      <c r="N16" s="4"/>
      <c r="O16" s="4"/>
      <c r="P16" s="4"/>
    </row>
    <row r="17" spans="1:16" ht="27" customHeight="1">
      <c r="A17" s="185" t="s">
        <v>173</v>
      </c>
      <c r="B17" s="186" t="s">
        <v>174</v>
      </c>
      <c r="C17" s="186" t="s">
        <v>172</v>
      </c>
      <c r="D17" s="189" t="s">
        <v>183</v>
      </c>
      <c r="E17" s="9"/>
      <c r="F17" s="4"/>
      <c r="G17" s="4"/>
      <c r="H17" s="4"/>
      <c r="I17" s="4"/>
      <c r="J17" s="4"/>
      <c r="K17" s="4"/>
      <c r="L17" s="4"/>
      <c r="M17" s="4"/>
      <c r="N17" s="4"/>
      <c r="O17" s="4"/>
      <c r="P17" s="4"/>
    </row>
    <row r="18" spans="1:16" ht="27" customHeight="1">
      <c r="A18" s="187"/>
      <c r="B18" s="188"/>
      <c r="C18" s="188"/>
      <c r="D18" s="300"/>
      <c r="E18" s="9"/>
      <c r="F18" s="4"/>
      <c r="G18" s="4"/>
      <c r="H18" s="4"/>
      <c r="I18" s="4"/>
      <c r="J18" s="4"/>
      <c r="K18" s="4"/>
      <c r="L18" s="4"/>
      <c r="M18" s="4"/>
      <c r="N18" s="4"/>
      <c r="O18" s="4"/>
      <c r="P18" s="4"/>
    </row>
    <row r="19" spans="1:16" ht="27" customHeight="1">
      <c r="A19" s="187"/>
      <c r="B19" s="188"/>
      <c r="C19" s="188"/>
      <c r="D19" s="301"/>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8" t="s">
        <v>47</v>
      </c>
      <c r="B21" s="177" t="s">
        <v>68</v>
      </c>
      <c r="C21" s="177" t="s">
        <v>69</v>
      </c>
      <c r="D21" s="178" t="s">
        <v>15</v>
      </c>
      <c r="E21" s="9"/>
      <c r="F21" s="4"/>
      <c r="G21" s="4"/>
      <c r="H21" s="4"/>
      <c r="I21" s="4"/>
      <c r="J21" s="4"/>
      <c r="K21" s="4"/>
      <c r="L21" s="4"/>
      <c r="M21" s="4"/>
      <c r="N21" s="4"/>
      <c r="O21" s="4"/>
      <c r="P21" s="4"/>
    </row>
    <row r="22" spans="1:16" ht="27" customHeight="1">
      <c r="A22" s="193"/>
      <c r="B22" s="307" t="s">
        <v>17</v>
      </c>
      <c r="C22" s="307" t="s">
        <v>17</v>
      </c>
      <c r="D22" s="299"/>
      <c r="E22" s="9"/>
      <c r="F22" s="4"/>
      <c r="G22" s="4"/>
      <c r="H22" s="4"/>
      <c r="I22" s="4"/>
      <c r="J22" s="4"/>
      <c r="K22" s="4"/>
      <c r="L22" s="4"/>
      <c r="M22" s="4"/>
      <c r="N22" s="4"/>
      <c r="O22" s="4"/>
      <c r="P22" s="4"/>
    </row>
    <row r="23" spans="1:16" ht="27" customHeight="1">
      <c r="A23" s="194"/>
      <c r="B23" s="308"/>
      <c r="C23" s="308"/>
      <c r="D23" s="195"/>
      <c r="E23" s="9"/>
      <c r="F23" s="4"/>
      <c r="G23" s="4"/>
      <c r="H23" s="4"/>
      <c r="I23" s="4"/>
      <c r="J23" s="4"/>
      <c r="K23" s="4"/>
      <c r="L23" s="4"/>
      <c r="M23" s="4"/>
      <c r="N23" s="4"/>
      <c r="O23" s="4"/>
      <c r="P23" s="4"/>
    </row>
    <row r="24" spans="1:16" ht="19.5" customHeight="1">
      <c r="A24" s="298" t="s">
        <v>48</v>
      </c>
      <c r="B24" s="177" t="s">
        <v>68</v>
      </c>
      <c r="C24" s="177" t="s">
        <v>69</v>
      </c>
      <c r="D24" s="178" t="s">
        <v>15</v>
      </c>
      <c r="E24" s="9"/>
      <c r="F24" s="4"/>
      <c r="G24" s="4"/>
      <c r="H24" s="4"/>
      <c r="I24" s="4"/>
      <c r="J24" s="4"/>
      <c r="K24" s="4"/>
      <c r="L24" s="4"/>
      <c r="M24" s="4"/>
      <c r="N24" s="4"/>
      <c r="O24" s="4"/>
      <c r="P24" s="4"/>
    </row>
    <row r="25" spans="1:16" ht="27" customHeight="1">
      <c r="A25" s="196" t="s">
        <v>175</v>
      </c>
      <c r="B25" s="307" t="s">
        <v>17</v>
      </c>
      <c r="C25" s="198" t="s">
        <v>172</v>
      </c>
      <c r="D25" s="299" t="s">
        <v>182</v>
      </c>
      <c r="E25" s="9"/>
      <c r="F25" s="4"/>
      <c r="G25" s="4"/>
      <c r="H25" s="4"/>
      <c r="I25" s="4"/>
      <c r="J25" s="4"/>
      <c r="K25" s="4"/>
      <c r="L25" s="4"/>
      <c r="M25" s="4"/>
      <c r="N25" s="4"/>
      <c r="O25" s="4"/>
      <c r="P25" s="4"/>
    </row>
    <row r="26" spans="1:16" ht="27" customHeight="1">
      <c r="A26" s="197"/>
      <c r="B26" s="308"/>
      <c r="C26" s="199"/>
      <c r="D26" s="200"/>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115" zoomScaleNormal="115" zoomScalePageLayoutView="0" workbookViewId="0" topLeftCell="A4">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R-4202-2022</v>
      </c>
      <c r="C4" s="203" t="s">
        <v>16</v>
      </c>
      <c r="D4" s="127" t="str">
        <f>Identification!D5</f>
        <v>Octobre - Novembre 2022</v>
      </c>
      <c r="E4" s="11"/>
      <c r="F4" s="4"/>
      <c r="G4" s="4"/>
      <c r="H4" s="4"/>
      <c r="I4" s="4"/>
      <c r="J4" s="4"/>
      <c r="K4" s="4"/>
      <c r="L4" s="4"/>
      <c r="M4" s="4"/>
      <c r="N4" s="4"/>
      <c r="O4" s="4"/>
      <c r="P4" s="4"/>
    </row>
    <row r="5" spans="1:16" ht="26.25" customHeight="1">
      <c r="A5" s="175" t="s">
        <v>1</v>
      </c>
      <c r="B5" s="322" t="str">
        <f>Identification!B6:D6</f>
        <v>Regroupement des organismes environnementaux en énergie (ROEÉ)</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4" t="s">
        <v>2</v>
      </c>
      <c r="B7" s="334" t="s">
        <v>131</v>
      </c>
      <c r="C7" s="334"/>
      <c r="D7" s="205" t="s">
        <v>3</v>
      </c>
      <c r="E7" s="9"/>
      <c r="F7" s="4"/>
      <c r="G7" s="4"/>
      <c r="H7" s="4"/>
      <c r="I7" s="4"/>
      <c r="J7" s="4"/>
      <c r="K7" s="4"/>
      <c r="L7" s="4"/>
      <c r="M7" s="4"/>
      <c r="N7" s="4"/>
      <c r="O7" s="4"/>
      <c r="P7" s="4"/>
    </row>
    <row r="8" spans="1:16" ht="15.75" customHeight="1">
      <c r="A8" s="206"/>
      <c r="B8" s="207" t="s">
        <v>52</v>
      </c>
      <c r="C8" s="207" t="s">
        <v>53</v>
      </c>
      <c r="D8" s="208" t="s">
        <v>55</v>
      </c>
      <c r="E8" s="9"/>
      <c r="F8" s="4"/>
      <c r="G8" s="4"/>
      <c r="H8" s="4"/>
      <c r="I8" s="4"/>
      <c r="J8" s="4"/>
      <c r="K8" s="4"/>
      <c r="L8" s="4"/>
      <c r="M8" s="4"/>
      <c r="N8" s="4"/>
      <c r="O8" s="4"/>
      <c r="P8" s="4"/>
    </row>
    <row r="9" spans="1:16" ht="18" customHeight="1">
      <c r="A9" s="209" t="s">
        <v>115</v>
      </c>
      <c r="B9" s="295">
        <f>Honoraires!C14</f>
        <v>25.1</v>
      </c>
      <c r="C9" s="295">
        <f>Honoraires!D14</f>
        <v>3.2</v>
      </c>
      <c r="D9" s="128">
        <f>Honoraires!H14</f>
        <v>4392.62</v>
      </c>
      <c r="E9" s="9"/>
      <c r="F9" s="4"/>
      <c r="G9" s="4"/>
      <c r="H9" s="4"/>
      <c r="I9" s="4"/>
      <c r="J9" s="4"/>
      <c r="K9" s="4"/>
      <c r="L9" s="4"/>
      <c r="M9" s="4"/>
      <c r="N9" s="4"/>
      <c r="O9" s="4"/>
      <c r="P9" s="4"/>
    </row>
    <row r="10" spans="1:16" ht="10.5" customHeight="1">
      <c r="A10" s="210"/>
      <c r="B10" s="1" t="s">
        <v>155</v>
      </c>
      <c r="C10" s="1" t="s">
        <v>156</v>
      </c>
      <c r="D10" s="2" t="s">
        <v>157</v>
      </c>
      <c r="E10" s="9"/>
      <c r="F10" s="4"/>
      <c r="G10" s="4"/>
      <c r="H10" s="4"/>
      <c r="I10" s="4"/>
      <c r="J10" s="4"/>
      <c r="K10" s="4"/>
      <c r="L10" s="4"/>
      <c r="M10" s="4"/>
      <c r="N10" s="4"/>
      <c r="O10" s="4"/>
      <c r="P10" s="4"/>
    </row>
    <row r="11" spans="1:16" ht="18" customHeight="1">
      <c r="A11" s="209" t="s">
        <v>116</v>
      </c>
      <c r="B11" s="295">
        <f>Honoraires!C20</f>
        <v>10</v>
      </c>
      <c r="C11" s="295">
        <f>Honoraires!D20</f>
        <v>3</v>
      </c>
      <c r="D11" s="128">
        <f>Honoraires!H20</f>
        <v>3587.22</v>
      </c>
      <c r="E11" s="9"/>
      <c r="F11" s="4"/>
      <c r="G11" s="4"/>
      <c r="H11" s="4"/>
      <c r="I11" s="4"/>
      <c r="J11" s="4"/>
      <c r="K11" s="4"/>
      <c r="L11" s="4"/>
      <c r="M11" s="4"/>
      <c r="N11" s="4"/>
      <c r="O11" s="4"/>
      <c r="P11" s="4"/>
    </row>
    <row r="12" spans="1:16" ht="10.5" customHeight="1">
      <c r="A12" s="210"/>
      <c r="B12" s="1" t="s">
        <v>158</v>
      </c>
      <c r="C12" s="1" t="s">
        <v>159</v>
      </c>
      <c r="D12" s="2" t="s">
        <v>160</v>
      </c>
      <c r="E12" s="9"/>
      <c r="F12" s="4"/>
      <c r="G12" s="4"/>
      <c r="H12" s="4"/>
      <c r="I12" s="4"/>
      <c r="J12" s="4"/>
      <c r="K12" s="4"/>
      <c r="L12" s="4"/>
      <c r="M12" s="4"/>
      <c r="N12" s="4"/>
      <c r="O12" s="4"/>
      <c r="P12" s="4"/>
    </row>
    <row r="13" spans="1:16" ht="18" customHeight="1">
      <c r="A13" s="209" t="s">
        <v>117</v>
      </c>
      <c r="B13" s="295">
        <f>Honoraires!C24</f>
        <v>0</v>
      </c>
      <c r="C13" s="295">
        <f>Honoraires!D24</f>
        <v>0</v>
      </c>
      <c r="D13" s="128">
        <f>Honoraires!H24</f>
        <v>0</v>
      </c>
      <c r="E13" s="9"/>
      <c r="F13" s="4"/>
      <c r="G13" s="4"/>
      <c r="H13" s="4"/>
      <c r="I13" s="4"/>
      <c r="J13" s="4"/>
      <c r="K13" s="4"/>
      <c r="L13" s="4"/>
      <c r="M13" s="4"/>
      <c r="N13" s="4"/>
      <c r="O13" s="4"/>
      <c r="P13" s="4"/>
    </row>
    <row r="14" spans="1:16" ht="10.5" customHeight="1">
      <c r="A14" s="210"/>
      <c r="B14" s="1" t="s">
        <v>161</v>
      </c>
      <c r="C14" s="1" t="s">
        <v>162</v>
      </c>
      <c r="D14" s="2" t="s">
        <v>163</v>
      </c>
      <c r="E14" s="9"/>
      <c r="F14" s="4"/>
      <c r="G14" s="4"/>
      <c r="H14" s="4"/>
      <c r="I14" s="4"/>
      <c r="J14" s="4"/>
      <c r="K14" s="4"/>
      <c r="L14" s="4"/>
      <c r="M14" s="4"/>
      <c r="N14" s="4"/>
      <c r="O14" s="4"/>
      <c r="P14" s="4"/>
    </row>
    <row r="15" spans="1:16" ht="18" customHeight="1">
      <c r="A15" s="209" t="s">
        <v>118</v>
      </c>
      <c r="B15" s="295">
        <f>Honoraires!C28</f>
        <v>2.5</v>
      </c>
      <c r="C15" s="295">
        <f>Honoraires!D28</f>
        <v>0</v>
      </c>
      <c r="D15" s="128">
        <f>Honoraires!H28</f>
        <v>229.95</v>
      </c>
      <c r="E15" s="9"/>
      <c r="F15" s="4"/>
      <c r="G15" s="4"/>
      <c r="H15" s="4"/>
      <c r="I15" s="4"/>
      <c r="J15" s="4"/>
      <c r="K15" s="4"/>
      <c r="L15" s="4"/>
      <c r="M15" s="4"/>
      <c r="N15" s="4"/>
      <c r="O15" s="4"/>
      <c r="P15" s="4"/>
    </row>
    <row r="16" spans="1:16" ht="10.5" customHeight="1">
      <c r="A16" s="210"/>
      <c r="B16" s="1" t="s">
        <v>164</v>
      </c>
      <c r="C16" s="1" t="s">
        <v>165</v>
      </c>
      <c r="D16" s="2" t="s">
        <v>166</v>
      </c>
      <c r="E16" s="9"/>
      <c r="F16" s="4"/>
      <c r="G16" s="4"/>
      <c r="H16" s="4"/>
      <c r="I16" s="4"/>
      <c r="J16" s="4"/>
      <c r="K16" s="4"/>
      <c r="L16" s="4"/>
      <c r="M16" s="4"/>
      <c r="N16" s="4"/>
      <c r="O16" s="4"/>
      <c r="P16" s="4"/>
    </row>
    <row r="17" spans="1:16" ht="22.5" customHeight="1">
      <c r="A17" s="237" t="s">
        <v>57</v>
      </c>
      <c r="B17" s="238">
        <f>B9+B11+B13+B15</f>
        <v>37.6</v>
      </c>
      <c r="C17" s="238">
        <f>C9+C11+C13+C15</f>
        <v>6.2</v>
      </c>
      <c r="D17" s="239">
        <f>D9+D11+D13+D15</f>
        <v>8209.79</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7" t="s">
        <v>4</v>
      </c>
      <c r="E20" s="4"/>
      <c r="F20" s="4"/>
      <c r="G20" s="4"/>
      <c r="H20" s="4"/>
      <c r="I20" s="4"/>
      <c r="J20" s="4"/>
      <c r="K20" s="4"/>
      <c r="L20" s="4"/>
      <c r="M20" s="4"/>
      <c r="N20" s="4"/>
      <c r="O20" s="4"/>
      <c r="P20" s="4"/>
    </row>
    <row r="21" spans="1:16" ht="19.5" customHeight="1">
      <c r="A21" s="347" t="s">
        <v>22</v>
      </c>
      <c r="B21" s="348"/>
      <c r="C21" s="349"/>
      <c r="D21" s="129">
        <f>ROUND(0.03*D17,2)</f>
        <v>246.29</v>
      </c>
      <c r="E21" s="4"/>
      <c r="F21" s="4"/>
      <c r="G21" s="4"/>
      <c r="H21" s="4"/>
      <c r="I21" s="4"/>
      <c r="J21" s="4"/>
      <c r="K21" s="4"/>
      <c r="L21" s="4"/>
      <c r="M21" s="4"/>
      <c r="N21" s="4"/>
      <c r="O21" s="4"/>
      <c r="P21" s="4"/>
    </row>
    <row r="22" spans="1:16" ht="10.5" customHeight="1">
      <c r="A22" s="211"/>
      <c r="B22" s="212"/>
      <c r="C22" s="213"/>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1"/>
      <c r="B24" s="212"/>
      <c r="C24" s="213"/>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4"/>
      <c r="B26" s="215"/>
      <c r="C26" s="216"/>
      <c r="D26" s="118" t="s">
        <v>169</v>
      </c>
      <c r="E26" s="9"/>
      <c r="F26" s="9"/>
      <c r="G26" s="4"/>
      <c r="H26" s="4"/>
      <c r="I26" s="4"/>
      <c r="J26" s="4"/>
      <c r="K26" s="4"/>
      <c r="L26" s="4"/>
      <c r="M26" s="4"/>
      <c r="N26" s="4"/>
      <c r="O26" s="4"/>
      <c r="P26" s="4"/>
    </row>
    <row r="27" spans="1:16" ht="22.5" customHeight="1">
      <c r="A27" s="344" t="s">
        <v>59</v>
      </c>
      <c r="B27" s="345"/>
      <c r="C27" s="346"/>
      <c r="D27" s="240">
        <f>D21+D23+D25</f>
        <v>246.29</v>
      </c>
      <c r="E27" s="9"/>
      <c r="F27" s="4"/>
      <c r="G27" s="4"/>
      <c r="H27" s="4"/>
      <c r="I27" s="4"/>
      <c r="J27" s="4"/>
      <c r="K27" s="4"/>
      <c r="L27" s="4"/>
      <c r="M27" s="4"/>
      <c r="N27" s="4"/>
      <c r="O27" s="4"/>
      <c r="P27" s="4"/>
    </row>
    <row r="28" spans="1:16" ht="10.5" customHeight="1">
      <c r="A28" s="218"/>
      <c r="B28" s="219"/>
      <c r="C28" s="220"/>
      <c r="D28" s="221" t="s">
        <v>171</v>
      </c>
      <c r="E28" s="33"/>
      <c r="F28" s="33"/>
      <c r="G28" s="90"/>
      <c r="H28" s="90"/>
      <c r="I28" s="90"/>
      <c r="J28" s="90"/>
      <c r="K28" s="90"/>
      <c r="L28" s="90"/>
      <c r="M28" s="90"/>
      <c r="N28" s="90"/>
      <c r="O28" s="90"/>
      <c r="P28" s="90"/>
    </row>
    <row r="29" spans="1:16" ht="22.5" customHeight="1">
      <c r="A29" s="325" t="s">
        <v>126</v>
      </c>
      <c r="B29" s="326"/>
      <c r="C29" s="327"/>
      <c r="D29" s="240">
        <f>'Séances de travail'!G20</f>
        <v>0</v>
      </c>
      <c r="E29" s="33"/>
      <c r="F29" s="33"/>
      <c r="G29" s="90"/>
      <c r="H29" s="90"/>
      <c r="I29" s="90"/>
      <c r="J29" s="90"/>
      <c r="K29" s="90"/>
      <c r="L29" s="90"/>
      <c r="M29" s="90"/>
      <c r="N29" s="90"/>
      <c r="O29" s="90"/>
      <c r="P29" s="90"/>
    </row>
    <row r="30" spans="1:16" ht="10.5" customHeight="1">
      <c r="A30" s="218"/>
      <c r="B30" s="219"/>
      <c r="C30" s="220"/>
      <c r="D30" s="222" t="s">
        <v>170</v>
      </c>
      <c r="E30" s="33"/>
      <c r="F30" s="33"/>
      <c r="G30" s="90"/>
      <c r="H30" s="90"/>
      <c r="I30" s="90"/>
      <c r="J30" s="90"/>
      <c r="K30" s="90"/>
      <c r="L30" s="90"/>
      <c r="M30" s="90"/>
      <c r="N30" s="90"/>
      <c r="O30" s="90"/>
      <c r="P30" s="90"/>
    </row>
    <row r="31" spans="1:16" ht="22.5" customHeight="1">
      <c r="A31" s="355" t="s">
        <v>111</v>
      </c>
      <c r="B31" s="356"/>
      <c r="C31" s="357"/>
      <c r="D31" s="241">
        <f>D17+D27+D29</f>
        <v>8456.08</v>
      </c>
      <c r="E31" s="9"/>
      <c r="F31" s="4"/>
      <c r="G31" s="4"/>
      <c r="H31" s="4"/>
      <c r="I31" s="4"/>
      <c r="J31" s="4"/>
      <c r="K31" s="4"/>
      <c r="L31" s="4"/>
      <c r="M31" s="4"/>
      <c r="N31" s="4"/>
      <c r="O31" s="4"/>
      <c r="P31" s="4"/>
    </row>
    <row r="32" spans="1:16" ht="12" customHeight="1">
      <c r="A32" s="223"/>
      <c r="B32" s="224"/>
      <c r="C32" s="225"/>
      <c r="D32" s="222" t="s">
        <v>152</v>
      </c>
      <c r="E32" s="9"/>
      <c r="F32" s="9"/>
      <c r="G32" s="4"/>
      <c r="H32" s="4"/>
      <c r="I32" s="4"/>
      <c r="J32" s="4"/>
      <c r="K32" s="4"/>
      <c r="L32" s="4"/>
      <c r="M32" s="4"/>
      <c r="N32" s="4"/>
      <c r="O32" s="4"/>
      <c r="P32" s="4"/>
    </row>
    <row r="33" spans="1:16" ht="22.5" customHeight="1">
      <c r="A33" s="341" t="s">
        <v>137</v>
      </c>
      <c r="B33" s="342"/>
      <c r="C33" s="343"/>
      <c r="D33" s="201"/>
      <c r="E33" s="9"/>
      <c r="F33" s="4"/>
      <c r="G33" s="4"/>
      <c r="H33" s="4"/>
      <c r="I33" s="4"/>
      <c r="J33" s="4"/>
      <c r="K33" s="4"/>
      <c r="L33" s="4"/>
      <c r="M33" s="4"/>
      <c r="N33" s="4"/>
      <c r="O33" s="4"/>
      <c r="P33" s="4"/>
    </row>
    <row r="34" spans="1:16" ht="13.5" customHeight="1">
      <c r="A34" s="226"/>
      <c r="B34" s="227"/>
      <c r="C34" s="228"/>
      <c r="D34" s="229" t="s">
        <v>151</v>
      </c>
      <c r="E34" s="9"/>
      <c r="F34" s="9"/>
      <c r="G34" s="4"/>
      <c r="H34" s="4"/>
      <c r="I34" s="4"/>
      <c r="J34" s="4"/>
      <c r="K34" s="4"/>
      <c r="L34" s="4"/>
      <c r="M34" s="4"/>
      <c r="N34" s="4"/>
      <c r="O34" s="4"/>
      <c r="P34" s="4"/>
    </row>
    <row r="35" spans="1:16" ht="22.5" customHeight="1">
      <c r="A35" s="294" t="s">
        <v>138</v>
      </c>
      <c r="B35" s="230"/>
      <c r="C35" s="202"/>
      <c r="D35" s="242"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170" zoomScaleNormal="170" zoomScalePageLayoutView="0" workbookViewId="0" topLeftCell="A1">
      <selection activeCell="G27" sqref="G27"/>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9" t="s">
        <v>79</v>
      </c>
      <c r="I1" s="4"/>
      <c r="J1" s="4"/>
      <c r="K1" s="4"/>
      <c r="L1" s="4"/>
      <c r="M1" s="4"/>
      <c r="N1" s="4"/>
      <c r="O1" s="4"/>
      <c r="P1" s="4"/>
      <c r="Q1" s="4"/>
    </row>
    <row r="2" spans="2:17" ht="22.5" customHeight="1">
      <c r="B2" s="150"/>
      <c r="C2" s="150"/>
      <c r="D2" s="150"/>
      <c r="E2" s="150"/>
      <c r="F2" s="153"/>
      <c r="G2" s="152"/>
      <c r="H2" s="249"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R-4202-2022</v>
      </c>
      <c r="D4" s="385" t="s">
        <v>16</v>
      </c>
      <c r="E4" s="386"/>
      <c r="F4" s="380" t="str">
        <f>Identification!D5</f>
        <v>Octobre - Novembre 2022</v>
      </c>
      <c r="G4" s="381"/>
      <c r="H4" s="382"/>
      <c r="I4" s="11"/>
      <c r="J4" s="11"/>
      <c r="K4" s="11"/>
      <c r="L4" s="11"/>
      <c r="M4" s="11"/>
      <c r="N4" s="11"/>
      <c r="O4" s="11"/>
      <c r="P4" s="11"/>
      <c r="Q4" s="11"/>
    </row>
    <row r="5" spans="1:17" ht="26.25" customHeight="1">
      <c r="A5" s="131" t="s">
        <v>1</v>
      </c>
      <c r="B5" s="132"/>
      <c r="C5" s="322" t="str">
        <f>Identification!B6</f>
        <v>Regroupement des organismes environnementaux en énergie (ROEÉ)</v>
      </c>
      <c r="D5" s="383"/>
      <c r="E5" s="383"/>
      <c r="F5" s="383"/>
      <c r="G5" s="383"/>
      <c r="H5" s="384"/>
      <c r="I5" s="11"/>
      <c r="J5" s="11"/>
      <c r="K5" s="11"/>
      <c r="L5" s="11"/>
      <c r="M5" s="11"/>
      <c r="N5" s="11"/>
      <c r="O5" s="11"/>
      <c r="P5" s="11"/>
      <c r="Q5" s="11"/>
    </row>
    <row r="6" spans="1:17" ht="20.25" customHeight="1">
      <c r="A6" s="231"/>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Camille Cloutier </v>
      </c>
      <c r="C10" s="243">
        <v>25.1</v>
      </c>
      <c r="D10" s="243">
        <v>3.2</v>
      </c>
      <c r="E10" s="244">
        <v>135</v>
      </c>
      <c r="F10" s="169">
        <f>ROUND(((D10*E10)+(C10*E10)),2)</f>
        <v>3820.5</v>
      </c>
      <c r="G10" s="250">
        <v>572.12</v>
      </c>
      <c r="H10" s="166">
        <f>ROUND(F10+G10,2)</f>
        <v>4392.62</v>
      </c>
      <c r="I10" s="11"/>
      <c r="J10" s="11"/>
      <c r="K10" s="11"/>
      <c r="L10" s="11"/>
      <c r="M10" s="11"/>
      <c r="N10" s="11"/>
      <c r="O10" s="11"/>
      <c r="P10" s="11"/>
      <c r="Q10" s="11"/>
    </row>
    <row r="11" spans="1:17" ht="20.25" customHeight="1">
      <c r="A11" s="373"/>
      <c r="B11" s="147">
        <f>Identification!A13</f>
        <v>0</v>
      </c>
      <c r="C11" s="245"/>
      <c r="D11" s="245"/>
      <c r="E11" s="246"/>
      <c r="F11" s="170">
        <f>ROUND(((D11*E11)+(C11*E11)),2)</f>
        <v>0</v>
      </c>
      <c r="G11" s="251"/>
      <c r="H11" s="167">
        <f>ROUND(F11+G11,2)</f>
        <v>0</v>
      </c>
      <c r="I11" s="11"/>
      <c r="J11" s="11"/>
      <c r="K11" s="11"/>
      <c r="L11" s="11"/>
      <c r="M11" s="11"/>
      <c r="N11" s="11"/>
      <c r="O11" s="11"/>
      <c r="P11" s="11"/>
      <c r="Q11" s="11"/>
    </row>
    <row r="12" spans="1:17" ht="20.25" customHeight="1">
      <c r="A12" s="373"/>
      <c r="B12" s="148">
        <f>Identification!A14</f>
        <v>0</v>
      </c>
      <c r="C12" s="245"/>
      <c r="D12" s="245"/>
      <c r="E12" s="246"/>
      <c r="F12" s="170">
        <f>ROUND(((D12*E12)+(C12*E12)),2)</f>
        <v>0</v>
      </c>
      <c r="G12" s="252"/>
      <c r="H12" s="167">
        <f>ROUND(F12+G12,2)</f>
        <v>0</v>
      </c>
      <c r="I12" s="11"/>
      <c r="J12" s="11"/>
      <c r="K12" s="11"/>
      <c r="L12" s="11"/>
      <c r="M12" s="11"/>
      <c r="N12" s="11"/>
      <c r="O12" s="11"/>
      <c r="P12" s="11"/>
      <c r="Q12" s="11"/>
    </row>
    <row r="13" spans="1:17" ht="20.25" customHeight="1">
      <c r="A13" s="373"/>
      <c r="B13" s="149">
        <f>Identification!A15</f>
        <v>0</v>
      </c>
      <c r="C13" s="247"/>
      <c r="D13" s="247"/>
      <c r="E13" s="248"/>
      <c r="F13" s="165">
        <f>ROUND(((D13*E13)+(C13*E13)),2)</f>
        <v>0</v>
      </c>
      <c r="G13" s="253"/>
      <c r="H13" s="168">
        <f>ROUND(F13+G13,2)</f>
        <v>0</v>
      </c>
      <c r="I13" s="11"/>
      <c r="J13" s="11"/>
      <c r="K13" s="11"/>
      <c r="L13" s="11"/>
      <c r="M13" s="11"/>
      <c r="N13" s="11"/>
      <c r="O13" s="11"/>
      <c r="P13" s="11"/>
      <c r="Q13" s="11"/>
    </row>
    <row r="14" spans="1:17" ht="20.25" customHeight="1">
      <c r="A14" s="374"/>
      <c r="B14" s="158" t="s">
        <v>18</v>
      </c>
      <c r="C14" s="159">
        <f>SUM(C10:C13)</f>
        <v>25.1</v>
      </c>
      <c r="D14" s="159">
        <f>SUM(D10:D13)</f>
        <v>3.2</v>
      </c>
      <c r="E14" s="360"/>
      <c r="F14" s="160">
        <f>F10+F11+F12+F13</f>
        <v>3820.5</v>
      </c>
      <c r="G14" s="160">
        <f>G10+G11+G12+G13</f>
        <v>572.12</v>
      </c>
      <c r="H14" s="161">
        <f>ROUND(F14+G14,2)</f>
        <v>4392.62</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Jean-Pierre Finet</v>
      </c>
      <c r="C16" s="243">
        <v>10</v>
      </c>
      <c r="D16" s="243">
        <v>3</v>
      </c>
      <c r="E16" s="244">
        <v>240</v>
      </c>
      <c r="F16" s="169">
        <f>ROUND(((D16*E16)+(C16*E16)),2)</f>
        <v>3120</v>
      </c>
      <c r="G16" s="250">
        <f>156+311.22</f>
        <v>467.22</v>
      </c>
      <c r="H16" s="166">
        <f>ROUND(F16+G16,2)</f>
        <v>3587.22</v>
      </c>
      <c r="I16" s="11"/>
      <c r="J16" s="11"/>
      <c r="K16" s="11"/>
      <c r="L16" s="11"/>
      <c r="M16" s="11"/>
      <c r="N16" s="11"/>
      <c r="O16" s="11"/>
      <c r="P16" s="11"/>
      <c r="Q16" s="11"/>
    </row>
    <row r="17" spans="1:17" ht="20.25" customHeight="1">
      <c r="A17" s="373"/>
      <c r="B17" s="147">
        <f>Identification!A18</f>
        <v>0</v>
      </c>
      <c r="C17" s="245"/>
      <c r="D17" s="245"/>
      <c r="E17" s="246"/>
      <c r="F17" s="170">
        <f>ROUND(((D17*E17)+(C17*E17)),2)</f>
        <v>0</v>
      </c>
      <c r="G17" s="251"/>
      <c r="H17" s="167">
        <f>ROUND(F17+G17,2)</f>
        <v>0</v>
      </c>
      <c r="I17" s="11"/>
      <c r="J17" s="11"/>
      <c r="K17" s="11"/>
      <c r="L17" s="11"/>
      <c r="M17" s="11"/>
      <c r="N17" s="11"/>
      <c r="O17" s="11"/>
      <c r="P17" s="11"/>
      <c r="Q17" s="11"/>
    </row>
    <row r="18" spans="1:17" ht="20.25" customHeight="1">
      <c r="A18" s="373"/>
      <c r="B18" s="148">
        <f>Identification!A19</f>
        <v>0</v>
      </c>
      <c r="C18" s="245"/>
      <c r="D18" s="245"/>
      <c r="E18" s="246"/>
      <c r="F18" s="170">
        <f>ROUND(((D18*E18)+(C18*E18)),2)</f>
        <v>0</v>
      </c>
      <c r="G18" s="252"/>
      <c r="H18" s="167">
        <f>ROUND(F18+G18,2)</f>
        <v>0</v>
      </c>
      <c r="I18" s="11"/>
      <c r="J18" s="11"/>
      <c r="K18" s="11"/>
      <c r="L18" s="11"/>
      <c r="M18" s="11"/>
      <c r="N18" s="11"/>
      <c r="O18" s="11"/>
      <c r="P18" s="11"/>
      <c r="Q18" s="11"/>
    </row>
    <row r="19" spans="1:17" ht="20.25" customHeight="1">
      <c r="A19" s="373"/>
      <c r="B19" s="149">
        <f>Identification!A20</f>
        <v>0</v>
      </c>
      <c r="C19" s="247"/>
      <c r="D19" s="247"/>
      <c r="E19" s="248"/>
      <c r="F19" s="165">
        <f>ROUND(((D19*E19)+(C19*E19)),2)</f>
        <v>0</v>
      </c>
      <c r="G19" s="253"/>
      <c r="H19" s="168">
        <f>ROUND(F19+G19,2)</f>
        <v>0</v>
      </c>
      <c r="I19" s="11"/>
      <c r="J19" s="11"/>
      <c r="K19" s="11"/>
      <c r="L19" s="11"/>
      <c r="M19" s="11"/>
      <c r="N19" s="11"/>
      <c r="O19" s="11"/>
      <c r="P19" s="11"/>
      <c r="Q19" s="11"/>
    </row>
    <row r="20" spans="1:17" ht="20.25" customHeight="1">
      <c r="A20" s="374"/>
      <c r="B20" s="158" t="s">
        <v>18</v>
      </c>
      <c r="C20" s="159">
        <f>SUM(C16:C19)</f>
        <v>10</v>
      </c>
      <c r="D20" s="159">
        <f>SUM(D16:D19)</f>
        <v>3</v>
      </c>
      <c r="E20" s="360"/>
      <c r="F20" s="160">
        <f>F16+F17+F18+F19</f>
        <v>3120</v>
      </c>
      <c r="G20" s="160">
        <f>G16+G17+G18+G19</f>
        <v>467.22</v>
      </c>
      <c r="H20" s="161">
        <f>ROUND(F20+G20,2)</f>
        <v>3587.22</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3"/>
      <c r="D22" s="243"/>
      <c r="E22" s="244"/>
      <c r="F22" s="169">
        <f>ROUND(((D22*E22)+(C22*E22)),2)</f>
        <v>0</v>
      </c>
      <c r="G22" s="250"/>
      <c r="H22" s="166">
        <f>ROUND(F22+G22,2)</f>
        <v>0</v>
      </c>
      <c r="I22" s="11"/>
      <c r="J22" s="11"/>
      <c r="K22" s="11"/>
      <c r="L22" s="11"/>
      <c r="M22" s="11"/>
      <c r="N22" s="11"/>
      <c r="O22" s="11"/>
      <c r="P22" s="11"/>
      <c r="Q22" s="11"/>
    </row>
    <row r="23" spans="1:17" ht="20.25" customHeight="1">
      <c r="A23" s="373"/>
      <c r="B23" s="157">
        <f>Identification!A23</f>
        <v>0</v>
      </c>
      <c r="C23" s="247"/>
      <c r="D23" s="247"/>
      <c r="E23" s="248"/>
      <c r="F23" s="165">
        <f>ROUND(((D23*E23)+(C23*E23)),2)</f>
        <v>0</v>
      </c>
      <c r="G23" s="254"/>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t="str">
        <f>Identification!A25</f>
        <v>Laurence Leduc-Primeau</v>
      </c>
      <c r="C26" s="243">
        <v>2.5</v>
      </c>
      <c r="D26" s="243"/>
      <c r="E26" s="244">
        <v>80</v>
      </c>
      <c r="F26" s="169">
        <f>ROUND(((D26*E26)+(C26*E26)),2)</f>
        <v>200</v>
      </c>
      <c r="G26" s="250">
        <v>29.95</v>
      </c>
      <c r="H26" s="166">
        <f>ROUND(F26+G26,2)</f>
        <v>229.95</v>
      </c>
      <c r="I26" s="11"/>
      <c r="J26" s="11"/>
      <c r="K26" s="11"/>
      <c r="L26" s="11"/>
      <c r="M26" s="11"/>
      <c r="N26" s="11"/>
      <c r="O26" s="11"/>
      <c r="P26" s="11"/>
      <c r="Q26" s="11"/>
    </row>
    <row r="27" spans="1:17" ht="20.25" customHeight="1">
      <c r="A27" s="373"/>
      <c r="B27" s="157">
        <f>Identification!A26</f>
        <v>0</v>
      </c>
      <c r="C27" s="247"/>
      <c r="D27" s="247"/>
      <c r="E27" s="248"/>
      <c r="F27" s="165">
        <f>ROUND(((D27*E27)+(C27*E27)),2)</f>
        <v>0</v>
      </c>
      <c r="G27" s="254"/>
      <c r="H27" s="168">
        <f>ROUND(F27+G27,2)</f>
        <v>0</v>
      </c>
      <c r="I27" s="11"/>
      <c r="J27" s="11"/>
      <c r="K27" s="11"/>
      <c r="L27" s="11"/>
      <c r="M27" s="11"/>
      <c r="N27" s="11"/>
      <c r="O27" s="11"/>
      <c r="P27" s="11"/>
      <c r="Q27" s="11"/>
    </row>
    <row r="28" spans="1:17" ht="20.25" customHeight="1">
      <c r="A28" s="374"/>
      <c r="B28" s="158" t="s">
        <v>18</v>
      </c>
      <c r="C28" s="159">
        <f>SUM(C26:C27)</f>
        <v>2.5</v>
      </c>
      <c r="D28" s="159">
        <f>SUM(D26:D27)</f>
        <v>0</v>
      </c>
      <c r="E28" s="360"/>
      <c r="F28" s="160">
        <f>F26+F27</f>
        <v>200</v>
      </c>
      <c r="G28" s="160">
        <f>G26+G27</f>
        <v>29.95</v>
      </c>
      <c r="H28" s="161">
        <f>ROUND(F28+G28,2)</f>
        <v>229.95</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5">
        <f>F14+F20+F24+F28</f>
        <v>7140.5</v>
      </c>
      <c r="G30" s="235">
        <f>G14+G20+G24+G28</f>
        <v>1069.29</v>
      </c>
      <c r="H30" s="236">
        <f>H14+H20+H24+H28</f>
        <v>8209.79</v>
      </c>
      <c r="I30" s="11"/>
      <c r="J30" s="11"/>
      <c r="K30" s="11"/>
      <c r="L30" s="11"/>
      <c r="M30" s="11"/>
      <c r="N30" s="11"/>
      <c r="O30" s="11"/>
      <c r="P30" s="11"/>
      <c r="Q30" s="11"/>
    </row>
    <row r="31" spans="1:17" ht="12" customHeight="1">
      <c r="A31" s="362"/>
      <c r="B31" s="363"/>
      <c r="C31" s="232"/>
      <c r="D31" s="232"/>
      <c r="E31" s="232"/>
      <c r="F31" s="233" t="s">
        <v>40</v>
      </c>
      <c r="G31" s="233" t="s">
        <v>41</v>
      </c>
      <c r="H31" s="234"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6">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1"/>
      <c r="G1" s="117" t="s">
        <v>79</v>
      </c>
      <c r="H1" s="4"/>
      <c r="I1" s="4"/>
      <c r="J1" s="4"/>
      <c r="K1" s="4"/>
      <c r="L1" s="4"/>
      <c r="M1" s="4"/>
      <c r="N1" s="4"/>
      <c r="O1" s="4"/>
      <c r="P1" s="4"/>
    </row>
    <row r="2" spans="5:16" ht="22.5" customHeight="1">
      <c r="E2" s="124"/>
      <c r="F2" s="261"/>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R-4202-2022</v>
      </c>
      <c r="C4" s="394" t="s">
        <v>16</v>
      </c>
      <c r="D4" s="395"/>
      <c r="E4" s="396" t="str">
        <f>Identification!D5</f>
        <v>Octobre - Novembre 2022</v>
      </c>
      <c r="F4" s="397"/>
      <c r="G4" s="11"/>
      <c r="H4" s="11"/>
      <c r="I4" s="11"/>
      <c r="J4" s="11"/>
      <c r="K4" s="11"/>
      <c r="L4" s="11"/>
      <c r="M4" s="11"/>
      <c r="N4" s="11"/>
      <c r="O4" s="11"/>
      <c r="P4" s="11"/>
    </row>
    <row r="5" spans="1:16" ht="26.25" customHeight="1">
      <c r="A5" s="10" t="s">
        <v>1</v>
      </c>
      <c r="B5" s="398" t="str">
        <f>Identification!B6:D6</f>
        <v>Regroupement des organismes environnementaux en énergie (ROEÉ)</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5"/>
      <c r="D10" s="35">
        <f>ROUND(0.47*C10,2)</f>
        <v>0</v>
      </c>
      <c r="E10" s="256"/>
      <c r="F10" s="36">
        <f>ROUND(D10+E10,2)</f>
        <v>0</v>
      </c>
      <c r="G10" s="11"/>
      <c r="H10" s="11"/>
      <c r="I10" s="11"/>
      <c r="J10" s="11"/>
      <c r="K10" s="11"/>
      <c r="L10" s="11"/>
      <c r="M10" s="11"/>
      <c r="N10" s="11"/>
      <c r="O10" s="11"/>
      <c r="P10" s="11"/>
    </row>
    <row r="11" spans="1:16" ht="27" customHeight="1">
      <c r="A11" s="44" t="s">
        <v>9</v>
      </c>
      <c r="B11" s="401" t="s">
        <v>10</v>
      </c>
      <c r="C11" s="59"/>
      <c r="D11" s="257"/>
      <c r="E11" s="257"/>
      <c r="F11" s="37">
        <f>ROUND(D11+E11,2)</f>
        <v>0</v>
      </c>
      <c r="G11" s="11"/>
      <c r="H11" s="11"/>
      <c r="I11" s="11"/>
      <c r="J11" s="11"/>
      <c r="K11" s="11"/>
      <c r="L11" s="11"/>
      <c r="M11" s="11"/>
      <c r="N11" s="11"/>
      <c r="O11" s="11"/>
      <c r="P11" s="11"/>
    </row>
    <row r="12" spans="1:16" ht="27" customHeight="1">
      <c r="A12" s="44" t="s">
        <v>11</v>
      </c>
      <c r="B12" s="402"/>
      <c r="C12" s="60"/>
      <c r="D12" s="257"/>
      <c r="E12" s="257"/>
      <c r="F12" s="37">
        <f>ROUND(D12+E12,2)</f>
        <v>0</v>
      </c>
      <c r="G12" s="11"/>
      <c r="H12" s="11"/>
      <c r="I12" s="11"/>
      <c r="J12" s="11"/>
      <c r="K12" s="11"/>
      <c r="L12" s="11"/>
      <c r="M12" s="11"/>
      <c r="N12" s="11"/>
      <c r="O12" s="11"/>
      <c r="P12" s="11"/>
    </row>
    <row r="13" spans="1:16" ht="26.25" customHeight="1">
      <c r="A13" s="45" t="s">
        <v>12</v>
      </c>
      <c r="B13" s="403"/>
      <c r="C13" s="61"/>
      <c r="D13" s="248"/>
      <c r="E13" s="248"/>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6"/>
      <c r="C16" s="258"/>
      <c r="D16" s="35">
        <f>ROUND(B16*C16,2)</f>
        <v>0</v>
      </c>
      <c r="E16" s="256"/>
      <c r="F16" s="36">
        <f>ROUND(D16+E16,2)</f>
        <v>0</v>
      </c>
      <c r="G16" s="15"/>
      <c r="H16" s="15"/>
      <c r="I16" s="15"/>
      <c r="J16" s="15"/>
      <c r="K16" s="15"/>
      <c r="L16" s="15"/>
      <c r="M16" s="15"/>
      <c r="N16" s="15"/>
      <c r="O16" s="15"/>
      <c r="P16" s="15"/>
    </row>
    <row r="17" spans="1:16" ht="33" customHeight="1">
      <c r="A17" s="52" t="s">
        <v>121</v>
      </c>
      <c r="B17" s="257"/>
      <c r="C17" s="259"/>
      <c r="D17" s="53">
        <f>ROUND(B17*C17,2)</f>
        <v>0</v>
      </c>
      <c r="E17" s="257"/>
      <c r="F17" s="37">
        <f>ROUND(D17+E17,2)</f>
        <v>0</v>
      </c>
      <c r="G17" s="15"/>
      <c r="H17" s="15"/>
      <c r="I17" s="15"/>
      <c r="J17" s="15"/>
      <c r="K17" s="15"/>
      <c r="L17" s="15"/>
      <c r="M17" s="15"/>
      <c r="N17" s="15"/>
      <c r="O17" s="15"/>
      <c r="P17" s="15"/>
    </row>
    <row r="18" spans="1:16" ht="33" customHeight="1">
      <c r="A18" s="52" t="s">
        <v>122</v>
      </c>
      <c r="B18" s="257"/>
      <c r="C18" s="259"/>
      <c r="D18" s="54">
        <f>ROUND(B18*C18,2)</f>
        <v>0</v>
      </c>
      <c r="E18" s="257"/>
      <c r="F18" s="37">
        <f>ROUND(D18+E18,2)</f>
        <v>0</v>
      </c>
      <c r="G18" s="15"/>
      <c r="H18" s="15"/>
      <c r="I18" s="15"/>
      <c r="J18" s="15"/>
      <c r="K18" s="15"/>
      <c r="L18" s="15"/>
      <c r="M18" s="15"/>
      <c r="N18" s="15"/>
      <c r="O18" s="15"/>
      <c r="P18" s="15"/>
    </row>
    <row r="19" spans="1:16" ht="33" customHeight="1">
      <c r="A19" s="52" t="s">
        <v>123</v>
      </c>
      <c r="B19" s="257"/>
      <c r="C19" s="259"/>
      <c r="D19" s="54">
        <f>ROUND(B19*C19,2)</f>
        <v>0</v>
      </c>
      <c r="E19" s="257"/>
      <c r="F19" s="37">
        <f>ROUND(D19+E19,2)</f>
        <v>0</v>
      </c>
      <c r="G19" s="15"/>
      <c r="H19" s="15"/>
      <c r="I19" s="15"/>
      <c r="J19" s="15"/>
      <c r="K19" s="15"/>
      <c r="L19" s="15"/>
      <c r="M19" s="15"/>
      <c r="N19" s="15"/>
      <c r="O19" s="15"/>
      <c r="P19" s="15"/>
    </row>
    <row r="20" spans="1:16" ht="33" customHeight="1">
      <c r="A20" s="71" t="s">
        <v>124</v>
      </c>
      <c r="B20" s="257"/>
      <c r="C20" s="260"/>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6"/>
      <c r="C26" s="258"/>
      <c r="D26" s="35">
        <f>ROUND(B26*C26,2)</f>
        <v>0</v>
      </c>
      <c r="E26" s="256"/>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5">
      <selection activeCell="F9" sqref="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2"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Identification!B5</f>
        <v>R-4202-2022</v>
      </c>
      <c r="D4" s="429" t="s">
        <v>16</v>
      </c>
      <c r="E4" s="430"/>
      <c r="F4" s="425" t="str">
        <f>Identification!D5</f>
        <v>Octobre - Novembre 2022</v>
      </c>
      <c r="G4" s="426"/>
      <c r="H4" s="11"/>
      <c r="I4" s="4"/>
      <c r="J4" s="4"/>
      <c r="K4" s="4"/>
      <c r="L4" s="4"/>
      <c r="M4" s="4"/>
      <c r="N4" s="4"/>
      <c r="O4" s="4"/>
      <c r="P4" s="4"/>
    </row>
    <row r="5" spans="1:16" ht="26.25" customHeight="1">
      <c r="A5" s="417" t="s">
        <v>1</v>
      </c>
      <c r="B5" s="418"/>
      <c r="C5" s="419" t="str">
        <f>Identification!B6</f>
        <v>Regroupement des organismes environnementaux en énergie (ROEÉ)</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79"/>
      <c r="B7" s="280"/>
      <c r="C7" s="280"/>
      <c r="D7" s="280"/>
      <c r="E7" s="281"/>
      <c r="F7" s="281"/>
      <c r="G7" s="282"/>
      <c r="H7" s="11"/>
      <c r="I7" s="4"/>
      <c r="J7" s="4"/>
      <c r="K7" s="4"/>
      <c r="L7" s="4"/>
      <c r="M7" s="4"/>
      <c r="N7" s="4"/>
      <c r="O7" s="4"/>
      <c r="P7" s="4"/>
    </row>
    <row r="8" spans="1:16" ht="40.5" customHeight="1">
      <c r="A8" s="283" t="s">
        <v>81</v>
      </c>
      <c r="B8" s="284" t="s">
        <v>82</v>
      </c>
      <c r="C8" s="284" t="s">
        <v>80</v>
      </c>
      <c r="D8" s="285" t="s">
        <v>83</v>
      </c>
      <c r="E8" s="285" t="s">
        <v>31</v>
      </c>
      <c r="F8" s="285" t="s">
        <v>60</v>
      </c>
      <c r="G8" s="286" t="s">
        <v>32</v>
      </c>
      <c r="H8" s="11"/>
      <c r="I8" s="4"/>
      <c r="J8" s="4"/>
      <c r="K8" s="4"/>
      <c r="L8" s="4"/>
      <c r="M8" s="4"/>
      <c r="N8" s="4"/>
      <c r="O8" s="4"/>
      <c r="P8" s="4"/>
    </row>
    <row r="9" spans="1:16" ht="33" customHeight="1">
      <c r="A9" s="263"/>
      <c r="B9" s="264"/>
      <c r="C9" s="265"/>
      <c r="D9" s="266"/>
      <c r="E9" s="267"/>
      <c r="F9" s="267"/>
      <c r="G9" s="268">
        <f>SUM(E9:F9)</f>
        <v>0</v>
      </c>
      <c r="H9" s="11"/>
      <c r="I9" s="4"/>
      <c r="J9" s="4"/>
      <c r="K9" s="4"/>
      <c r="L9" s="4"/>
      <c r="M9" s="4"/>
      <c r="N9" s="4"/>
      <c r="O9" s="4"/>
      <c r="P9" s="4"/>
    </row>
    <row r="10" spans="1:16" ht="33" customHeight="1">
      <c r="A10" s="269"/>
      <c r="B10" s="270"/>
      <c r="C10" s="271"/>
      <c r="D10" s="272"/>
      <c r="E10" s="273"/>
      <c r="F10" s="267"/>
      <c r="G10" s="274">
        <f>SUM(E10:F10)</f>
        <v>0</v>
      </c>
      <c r="H10" s="11"/>
      <c r="I10" s="4"/>
      <c r="J10" s="4"/>
      <c r="K10" s="4"/>
      <c r="L10" s="4"/>
      <c r="M10" s="4"/>
      <c r="N10" s="4"/>
      <c r="O10" s="4"/>
      <c r="P10" s="4"/>
    </row>
    <row r="11" spans="1:16" ht="33" customHeight="1">
      <c r="A11" s="263"/>
      <c r="B11" s="264"/>
      <c r="C11" s="265"/>
      <c r="D11" s="266"/>
      <c r="E11" s="267"/>
      <c r="F11" s="267"/>
      <c r="G11" s="274">
        <f aca="true" t="shared" si="0" ref="G11:G19">SUM(E11:F11)</f>
        <v>0</v>
      </c>
      <c r="H11" s="11"/>
      <c r="I11" s="4"/>
      <c r="J11" s="4"/>
      <c r="K11" s="4"/>
      <c r="L11" s="4"/>
      <c r="M11" s="4"/>
      <c r="N11" s="4"/>
      <c r="O11" s="4"/>
      <c r="P11" s="4"/>
    </row>
    <row r="12" spans="1:16" ht="33" customHeight="1">
      <c r="A12" s="269"/>
      <c r="B12" s="270"/>
      <c r="C12" s="271"/>
      <c r="D12" s="272"/>
      <c r="E12" s="273"/>
      <c r="F12" s="267"/>
      <c r="G12" s="274">
        <f>SUM(E12:F12)</f>
        <v>0</v>
      </c>
      <c r="H12" s="11"/>
      <c r="I12" s="4"/>
      <c r="J12" s="4"/>
      <c r="K12" s="4"/>
      <c r="L12" s="4"/>
      <c r="M12" s="4"/>
      <c r="N12" s="4"/>
      <c r="O12" s="4"/>
      <c r="P12" s="4"/>
    </row>
    <row r="13" spans="1:16" ht="33" customHeight="1">
      <c r="A13" s="275"/>
      <c r="B13" s="276"/>
      <c r="C13" s="271"/>
      <c r="D13" s="272"/>
      <c r="E13" s="273"/>
      <c r="F13" s="267"/>
      <c r="G13" s="274">
        <f>SUM(E13:F13)</f>
        <v>0</v>
      </c>
      <c r="H13" s="11"/>
      <c r="I13" s="4"/>
      <c r="J13" s="4"/>
      <c r="K13" s="4"/>
      <c r="L13" s="4"/>
      <c r="M13" s="4"/>
      <c r="N13" s="4"/>
      <c r="O13" s="4"/>
      <c r="P13" s="4"/>
    </row>
    <row r="14" spans="1:16" ht="33" customHeight="1">
      <c r="A14" s="275"/>
      <c r="B14" s="276"/>
      <c r="C14" s="277"/>
      <c r="D14" s="278"/>
      <c r="E14" s="273"/>
      <c r="F14" s="273"/>
      <c r="G14" s="274">
        <f t="shared" si="0"/>
        <v>0</v>
      </c>
      <c r="H14" s="11"/>
      <c r="I14" s="4"/>
      <c r="J14" s="4"/>
      <c r="K14" s="4"/>
      <c r="L14" s="4"/>
      <c r="M14" s="4"/>
      <c r="N14" s="4"/>
      <c r="O14" s="4"/>
      <c r="P14" s="4"/>
    </row>
    <row r="15" spans="1:16" ht="33" customHeight="1">
      <c r="A15" s="275"/>
      <c r="B15" s="276"/>
      <c r="C15" s="277"/>
      <c r="D15" s="278"/>
      <c r="E15" s="273"/>
      <c r="F15" s="273"/>
      <c r="G15" s="274">
        <f t="shared" si="0"/>
        <v>0</v>
      </c>
      <c r="H15" s="11"/>
      <c r="I15" s="4"/>
      <c r="J15" s="4"/>
      <c r="K15" s="4"/>
      <c r="L15" s="4"/>
      <c r="M15" s="4"/>
      <c r="N15" s="4"/>
      <c r="O15" s="4"/>
      <c r="P15" s="4"/>
    </row>
    <row r="16" spans="1:16" ht="33" customHeight="1">
      <c r="A16" s="269"/>
      <c r="B16" s="270"/>
      <c r="C16" s="271"/>
      <c r="D16" s="272"/>
      <c r="E16" s="273"/>
      <c r="F16" s="267"/>
      <c r="G16" s="274">
        <f t="shared" si="0"/>
        <v>0</v>
      </c>
      <c r="H16" s="11"/>
      <c r="I16" s="4"/>
      <c r="J16" s="4"/>
      <c r="K16" s="4"/>
      <c r="L16" s="4"/>
      <c r="M16" s="4"/>
      <c r="N16" s="4"/>
      <c r="O16" s="4"/>
      <c r="P16" s="4"/>
    </row>
    <row r="17" spans="1:16" ht="33" customHeight="1">
      <c r="A17" s="275"/>
      <c r="B17" s="276"/>
      <c r="C17" s="277"/>
      <c r="D17" s="278"/>
      <c r="E17" s="273"/>
      <c r="F17" s="273"/>
      <c r="G17" s="274">
        <f t="shared" si="0"/>
        <v>0</v>
      </c>
      <c r="H17" s="11"/>
      <c r="I17" s="4"/>
      <c r="J17" s="4"/>
      <c r="K17" s="4"/>
      <c r="L17" s="4"/>
      <c r="M17" s="4"/>
      <c r="N17" s="4"/>
      <c r="O17" s="4"/>
      <c r="P17" s="4"/>
    </row>
    <row r="18" spans="1:16" ht="33" customHeight="1">
      <c r="A18" s="269"/>
      <c r="B18" s="270"/>
      <c r="C18" s="271"/>
      <c r="D18" s="272"/>
      <c r="E18" s="273"/>
      <c r="F18" s="273"/>
      <c r="G18" s="274">
        <f t="shared" si="0"/>
        <v>0</v>
      </c>
      <c r="H18" s="11"/>
      <c r="I18" s="4"/>
      <c r="J18" s="4"/>
      <c r="K18" s="4"/>
      <c r="L18" s="4"/>
      <c r="M18" s="4"/>
      <c r="N18" s="4"/>
      <c r="O18" s="4"/>
      <c r="P18" s="4"/>
    </row>
    <row r="19" spans="1:16" ht="33" customHeight="1">
      <c r="A19" s="275"/>
      <c r="B19" s="276"/>
      <c r="C19" s="277"/>
      <c r="D19" s="278"/>
      <c r="E19" s="273"/>
      <c r="F19" s="273"/>
      <c r="G19" s="274">
        <f t="shared" si="0"/>
        <v>0</v>
      </c>
      <c r="H19" s="11"/>
      <c r="I19" s="4"/>
      <c r="J19" s="4"/>
      <c r="K19" s="4"/>
      <c r="L19" s="4"/>
      <c r="M19" s="4"/>
      <c r="N19" s="4"/>
      <c r="O19" s="4"/>
      <c r="P19" s="4"/>
    </row>
    <row r="20" spans="1:16" ht="28.5" customHeight="1">
      <c r="A20" s="422" t="s">
        <v>132</v>
      </c>
      <c r="B20" s="423"/>
      <c r="C20" s="423"/>
      <c r="D20" s="424"/>
      <c r="E20" s="292">
        <f>SUM(E9:E19)</f>
        <v>0</v>
      </c>
      <c r="F20" s="292">
        <f>SUM(F9:F19)</f>
        <v>0</v>
      </c>
      <c r="G20" s="293">
        <f>SUM(G9:G19)</f>
        <v>0</v>
      </c>
      <c r="H20" s="11"/>
      <c r="I20" s="4"/>
      <c r="J20" s="4"/>
      <c r="K20" s="4"/>
      <c r="L20" s="4"/>
      <c r="M20" s="4"/>
      <c r="N20" s="4"/>
      <c r="O20" s="4"/>
      <c r="P20" s="4"/>
    </row>
    <row r="21" spans="1:16" ht="12" customHeight="1">
      <c r="A21" s="287"/>
      <c r="B21" s="288"/>
      <c r="C21" s="288"/>
      <c r="D21" s="288"/>
      <c r="E21" s="289"/>
      <c r="F21" s="290"/>
      <c r="G21" s="291"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tabSelected="1"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R-4202-2022</v>
      </c>
      <c r="E2" s="443"/>
      <c r="F2" s="443"/>
      <c r="G2" s="443"/>
      <c r="H2" s="444"/>
      <c r="I2" s="444"/>
      <c r="J2" s="83"/>
      <c r="K2" s="93"/>
      <c r="L2" s="93"/>
      <c r="M2" s="93"/>
      <c r="N2" s="93"/>
      <c r="O2" s="93"/>
      <c r="P2" s="93"/>
    </row>
    <row r="3" spans="1:16" ht="21.75" customHeight="1">
      <c r="A3" s="82" t="s">
        <v>1</v>
      </c>
      <c r="B3" s="82"/>
      <c r="C3" s="94"/>
      <c r="D3" s="442" t="str">
        <f>Identification!B6</f>
        <v>Regroupement des organismes environnementaux en énergie (ROEÉ)</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185</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176</v>
      </c>
      <c r="C12" s="437"/>
      <c r="D12" s="437"/>
      <c r="E12" s="437"/>
      <c r="F12" s="87" t="s">
        <v>95</v>
      </c>
      <c r="G12" s="112"/>
      <c r="H12" s="112"/>
      <c r="I12" s="82"/>
      <c r="J12" s="82"/>
      <c r="K12" s="98"/>
      <c r="L12" s="98"/>
      <c r="M12" s="98"/>
      <c r="N12" s="98"/>
      <c r="O12" s="98"/>
      <c r="P12" s="98"/>
    </row>
    <row r="13" spans="1:16" ht="21" customHeight="1">
      <c r="A13" s="78" t="s">
        <v>96</v>
      </c>
      <c r="B13" s="91">
        <v>12</v>
      </c>
      <c r="C13" s="88" t="s">
        <v>97</v>
      </c>
      <c r="D13" s="113" t="s">
        <v>189</v>
      </c>
      <c r="E13" s="449">
        <v>2022</v>
      </c>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t="s">
        <v>177</v>
      </c>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ROEÉ</dc:subject>
  <dc:creator>Bouthillette, Annie</dc:creator>
  <cp:keywords/>
  <dc:description/>
  <cp:lastModifiedBy>Zaynab Ben el Madani</cp:lastModifiedBy>
  <cp:lastPrinted>2022-11-17T14:33:01Z</cp:lastPrinted>
  <dcterms:created xsi:type="dcterms:W3CDTF">2003-06-11T13:22:16Z</dcterms:created>
  <dcterms:modified xsi:type="dcterms:W3CDTF">2022-12-12T22:08:00Z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el">
    <vt:lpwstr>3</vt:lpwstr>
  </property>
  <property fmtid="{D5CDD505-2E9C-101B-9397-08002B2CF9AE}" pid="3" name="Provenance">
    <vt:lpwstr>2</vt:lpwstr>
  </property>
  <property fmtid="{D5CDD505-2E9C-101B-9397-08002B2CF9AE}" pid="4" name="Phase">
    <vt:lpwstr>1</vt:lpwstr>
  </property>
  <property fmtid="{D5CDD505-2E9C-101B-9397-08002B2CF9AE}" pid="5" name="Accèsrestreint">
    <vt:lpwstr>0</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991</vt:lpwstr>
  </property>
  <property fmtid="{D5CDD505-2E9C-101B-9397-08002B2CF9AE}" pid="10" name="Deposant">
    <vt:lpwstr>97</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6036100.00000000</vt:lpwstr>
  </property>
  <property fmtid="{D5CDD505-2E9C-101B-9397-08002B2CF9AE}" pid="15" name="Nombredephaseauprojet">
    <vt:lpwstr>1.00000000000000</vt:lpwstr>
  </property>
  <property fmtid="{D5CDD505-2E9C-101B-9397-08002B2CF9AE}" pid="16" name="NonenvoiAlerte">
    <vt:lpwstr>1</vt:lpwstr>
  </property>
  <property fmtid="{D5CDD505-2E9C-101B-9397-08002B2CF9AE}" pid="17" name="Déposant">
    <vt:lpwstr>124</vt:lpwstr>
  </property>
  <property fmtid="{D5CDD505-2E9C-101B-9397-08002B2CF9AE}" pid="18" name="Sujet">
    <vt:lpwstr>Demande de remboursement de frais du ROEÉ</vt:lpwstr>
  </property>
  <property fmtid="{D5CDD505-2E9C-101B-9397-08002B2CF9AE}" pid="19" name="Cotedepièce">
    <vt:lpwstr>C-ROEÉ-0018</vt:lpwstr>
  </property>
  <property fmtid="{D5CDD505-2E9C-101B-9397-08002B2CF9AE}" pid="20" name="Anciennomdudocument">
    <vt:lpwstr>R-4202-2022 DDF du ROEÉ _ 12déc2022SDÉ.xls</vt:lpwstr>
  </property>
  <property fmtid="{D5CDD505-2E9C-101B-9397-08002B2CF9AE}" pid="21" name="lcf76f155ced4ddcb4097134ff3c332f">
    <vt:lpwstr/>
  </property>
  <property fmtid="{D5CDD505-2E9C-101B-9397-08002B2CF9AE}" pid="22" name="TaxCatchAll">
    <vt:lpwstr/>
  </property>
  <property fmtid="{D5CDD505-2E9C-101B-9397-08002B2CF9AE}" pid="23" name="Documentdéposépar">
    <vt:lpwstr/>
  </property>
  <property fmtid="{D5CDD505-2E9C-101B-9397-08002B2CF9AE}" pid="24" name="Numéroplumitif">
    <vt:lpwstr>0091</vt:lpwstr>
  </property>
  <property fmtid="{D5CDD505-2E9C-101B-9397-08002B2CF9AE}" pid="25" name="_dlc_DocId">
    <vt:lpwstr>W2HFWTQUJJY6-1747658580-58</vt:lpwstr>
  </property>
  <property fmtid="{D5CDD505-2E9C-101B-9397-08002B2CF9AE}" pid="26" name="_dlc_DocIdItemGuid">
    <vt:lpwstr>3cd51b8c-078c-4d2f-a6f9-c6a351457453</vt:lpwstr>
  </property>
  <property fmtid="{D5CDD505-2E9C-101B-9397-08002B2CF9AE}" pid="27" name="_dlc_DocIdUrl">
    <vt:lpwstr>http://s10mtlweb:8081/991/_layouts/15/DocIdRedir.aspx?ID=W2HFWTQUJJY6-1747658580-58, W2HFWTQUJJY6-1747658580-58</vt:lpwstr>
  </property>
  <property fmtid="{D5CDD505-2E9C-101B-9397-08002B2CF9AE}" pid="28" name="display_urn:schemas-microsoft-com:office:office#Editor">
    <vt:lpwstr>Eccles, Natalie</vt:lpwstr>
  </property>
  <property fmtid="{D5CDD505-2E9C-101B-9397-08002B2CF9AE}" pid="29" name="Cote de piéce">
    <vt:lpwstr>C-ROEÉ-0018</vt:lpwstr>
  </property>
  <property fmtid="{D5CDD505-2E9C-101B-9397-08002B2CF9AE}" pid="30" name="Inscrit au plumitif">
    <vt:lpwstr>1</vt:lpwstr>
  </property>
  <property fmtid="{D5CDD505-2E9C-101B-9397-08002B2CF9AE}" pid="31" name="Ne pas envoyer d'alerte">
    <vt:lpwstr>1</vt:lpwstr>
  </property>
  <property fmtid="{D5CDD505-2E9C-101B-9397-08002B2CF9AE}" pid="32" name="Numéro plumitif">
    <vt:lpwstr>91.0000000000000</vt:lpwstr>
  </property>
  <property fmtid="{D5CDD505-2E9C-101B-9397-08002B2CF9AE}" pid="33" name="display_urn:schemas-microsoft-com:office:office#Author">
    <vt:lpwstr>Compte système</vt:lpwstr>
  </property>
  <property fmtid="{D5CDD505-2E9C-101B-9397-08002B2CF9AE}" pid="34" name="Diffusable sur le Web">
    <vt:lpwstr>1</vt:lpwstr>
  </property>
  <property fmtid="{D5CDD505-2E9C-101B-9397-08002B2CF9AE}" pid="35" name="Copie papier reçue">
    <vt:lpwstr>0</vt:lpwstr>
  </property>
  <property fmtid="{D5CDD505-2E9C-101B-9397-08002B2CF9AE}" pid="36" name="Catégorie de document">
    <vt:lpwstr>30</vt:lpwstr>
  </property>
  <property fmtid="{D5CDD505-2E9C-101B-9397-08002B2CF9AE}" pid="37" name="Cote de déposant">
    <vt:lpwstr/>
  </property>
</Properties>
</file>