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<sst xmlns="http://schemas.openxmlformats.org/spreadsheetml/2006/main" count="119" uniqueCount="90">
  <si>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</si>
  <si>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</si>
  <si>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</si>
  <si>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</si>
  <si>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</si>
  <si>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</si>
  <si>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</si>
  <si>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</si>
  <si>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</si>
  <si>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</si>
  <si>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</si>
  <si>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</si>
  <si>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</si>
  <si>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</si>
  <si>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</si>
  <si>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</si>
  <si>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</si>
  <si>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</si>
  <si>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</si>
  <si>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</si>
  <si>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</si>
  <si>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</si>
  <si>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</si>
  <si>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</si>
  <si>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</si>
  <si>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</si>
  <si>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</si>
  <si>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</si>
  <si>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</si>
  <si>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</si>
  <si>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</si>
  <si>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</si>
  <si>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</si>
  <si>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</si>
  <si>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</si>
  <si>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</si>
  <si>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</si>
  <si>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</si>
  <si>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</si>
  <si>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</si>
  <si>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</si>
  <si>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</si>
  <si>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</si>
  <si>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</si>
  <si>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</si>
  <si>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</si>
  <si>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</si>
  <si>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</si>
  <si>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</si>
  <si>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</si>
  <si>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</si>
  <si>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</si>
  <si>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</si>
  <si>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</si>
  <si>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</si>
  <si>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</si>
  <si>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</si>
  <si>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</si>
  <si>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</si>
  <si>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</si>
  <si>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</si>
  <si>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</si>
  <si>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</si>
  <si>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</si>
  <si>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</si>
  <si>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</si>
  <si>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</si>
  <si>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</si>
  <si>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</si>
  <si>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</si>
  <si>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Me Geneviève Paquet</t>
  </si>
  <si>
    <t>Externe</t>
  </si>
  <si>
    <t>3090, Boul. Le Carrefour, bur. 200, Laval H7T 2J7</t>
  </si>
  <si>
    <t>Nicole Moreau</t>
  </si>
  <si>
    <t>84 St-Pierre, Chambly, J3L1L7</t>
  </si>
  <si>
    <t>Catherine Houbart</t>
  </si>
  <si>
    <t>Interne</t>
  </si>
  <si>
    <t>735, rue Notre-Dame, bureau 202, arrondissement Lachine, Montréal, H8S 2B5</t>
  </si>
  <si>
    <t>GRAME</t>
  </si>
  <si>
    <t>non</t>
  </si>
  <si>
    <t>R-4210-2022 Phase 2</t>
  </si>
  <si>
    <t>Le budget de participation comporte une répartition des heures prévues pour la recherche, la rédaction et la révision</t>
  </si>
  <si>
    <t>de la preuve du GRAME de même que des heures prévues pour l'étude de la preuve du Distributeur, la préparation</t>
  </si>
  <si>
    <t>d'une demande de renseignements et toutes les étapes nécessaires à la participation de l'intervenant à l'audience.</t>
  </si>
  <si>
    <t xml:space="preserve"> d'heures de participation à l'audience.</t>
  </si>
  <si>
    <t xml:space="preserve">Les heures d'audience ont été estimées selon une durée de 4 jours mais elles seront ajustées selon le nombre réel </t>
  </si>
  <si>
    <t>David Moreau Bastien</t>
  </si>
  <si>
    <t>1101 rue du Fédéral, Sherbrooke, J1H 5A6</t>
  </si>
  <si>
    <t>Pour la rédaction de la preuve, le GRAME a retenu les services de Mme Nicole Moreau et de M. David Moreau Bastien</t>
  </si>
  <si>
    <t xml:space="preserve"> analystes externes pour le GRAME.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</si>
</sst>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2609850</xdr:colOff>
      <xdr:row>18</xdr:row>
      <xdr:rowOff>47625</xdr:rowOff>
    </xdr:from>
    <xdr:ext cx="2571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9850" y="45243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R-4210-2022 Phase 2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GRAME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63</v>
      </c>
      <c r="C9" s="141">
        <f>Répartition!B30+Répartition!C30+Répartition!D30</f>
        <v>16929.28125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92</v>
      </c>
      <c r="C11" s="141">
        <f>Répartition!E30+Répartition!F30+Répartition!G30+Répartition!H30</f>
        <v>20875.87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155</v>
      </c>
      <c r="C17" s="36">
        <f>C9+C11+C13+C15</f>
        <v>37805.151249999995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1134.15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1134.15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38939.30125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C17" sqref="C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80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78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79</v>
      </c>
      <c r="E6" s="86"/>
      <c r="F6" s="91"/>
    </row>
    <row r="7" spans="1:6" ht="19.5" customHeight="1">
      <c r="A7" s="185" t="s">
        <v>34</v>
      </c>
      <c r="B7" s="188"/>
      <c r="C7" s="189"/>
      <c r="D7" s="87">
        <v>0.5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75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/>
      <c r="B11" s="68"/>
      <c r="C11" s="68"/>
      <c r="D11" s="94"/>
      <c r="E11" s="73"/>
      <c r="F11" s="91"/>
    </row>
    <row r="12" spans="1:6" ht="30" customHeight="1">
      <c r="A12" s="45" t="s">
        <v>70</v>
      </c>
      <c r="B12" s="69">
        <v>16</v>
      </c>
      <c r="C12" s="69" t="s">
        <v>71</v>
      </c>
      <c r="D12" s="95">
        <v>250</v>
      </c>
      <c r="E12" s="74" t="s">
        <v>72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73</v>
      </c>
      <c r="B15" s="67">
        <v>26</v>
      </c>
      <c r="C15" s="67" t="s">
        <v>71</v>
      </c>
      <c r="D15" s="97">
        <v>240</v>
      </c>
      <c r="E15" s="73" t="s">
        <v>74</v>
      </c>
      <c r="F15" s="91"/>
    </row>
    <row r="16" spans="1:6" ht="30" customHeight="1">
      <c r="A16" s="45" t="s">
        <v>75</v>
      </c>
      <c r="B16" s="69">
        <v>9</v>
      </c>
      <c r="C16" s="69" t="s">
        <v>76</v>
      </c>
      <c r="D16" s="95">
        <v>80</v>
      </c>
      <c r="E16" s="74" t="s">
        <v>77</v>
      </c>
      <c r="F16" s="91"/>
    </row>
    <row r="17" spans="1:6" ht="30" customHeight="1">
      <c r="A17" s="45" t="s">
        <v>86</v>
      </c>
      <c r="B17" s="69">
        <v>3</v>
      </c>
      <c r="C17" s="69" t="s">
        <v>71</v>
      </c>
      <c r="D17" s="95">
        <v>135</v>
      </c>
      <c r="E17" s="74" t="s">
        <v>87</v>
      </c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8">
      <selection activeCell="F18" sqref="F18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R-4210-2022 Phase 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GRAME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>
        <f>Identification!A11</f>
        <v>0</v>
      </c>
      <c r="C8" s="50" t="str">
        <f>Identification!A12</f>
        <v>Me Geneviève Paquet</v>
      </c>
      <c r="D8" s="50">
        <f>Identification!A13</f>
        <v>0</v>
      </c>
      <c r="E8" s="50" t="str">
        <f>Identification!A15</f>
        <v>Nicole Moreau</v>
      </c>
      <c r="F8" s="38" t="str">
        <f>Identification!A16</f>
        <v>Catherine Houbart</v>
      </c>
      <c r="G8" s="38" t="str">
        <f>Identification!A17</f>
        <v>David Moreau Bastien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0</v>
      </c>
      <c r="C9" s="117">
        <f>Identification!D12</f>
        <v>250</v>
      </c>
      <c r="D9" s="118">
        <f>Identification!D13</f>
        <v>0</v>
      </c>
      <c r="E9" s="116">
        <f>Identification!D15</f>
        <v>240</v>
      </c>
      <c r="F9" s="117">
        <f>Identification!D16</f>
        <v>80</v>
      </c>
      <c r="G9" s="117">
        <f>Identification!D17</f>
        <v>135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/>
      <c r="C12" s="126">
        <v>2</v>
      </c>
      <c r="D12" s="127"/>
      <c r="E12" s="128">
        <v>5</v>
      </c>
      <c r="F12" s="129">
        <v>1</v>
      </c>
      <c r="G12" s="129">
        <v>2</v>
      </c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/>
      <c r="C13" s="131">
        <v>3</v>
      </c>
      <c r="D13" s="132"/>
      <c r="E13" s="130">
        <v>3</v>
      </c>
      <c r="F13" s="131">
        <v>1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/>
      <c r="C14" s="131">
        <v>2</v>
      </c>
      <c r="D14" s="132"/>
      <c r="E14" s="130">
        <v>6</v>
      </c>
      <c r="F14" s="131">
        <v>1</v>
      </c>
      <c r="G14" s="131">
        <v>2</v>
      </c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/>
      <c r="C15" s="131">
        <v>1</v>
      </c>
      <c r="D15" s="132"/>
      <c r="E15" s="130">
        <v>5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/>
      <c r="C16" s="131">
        <v>4</v>
      </c>
      <c r="D16" s="132"/>
      <c r="E16" s="130">
        <v>13</v>
      </c>
      <c r="F16" s="131">
        <v>1</v>
      </c>
      <c r="G16" s="131">
        <v>5</v>
      </c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/>
      <c r="C17" s="131"/>
      <c r="D17" s="132"/>
      <c r="E17" s="130">
        <v>2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>
        <v>1</v>
      </c>
      <c r="D18" s="132"/>
      <c r="E18" s="130">
        <v>2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>
        <v>15</v>
      </c>
      <c r="D19" s="132"/>
      <c r="E19" s="130">
        <v>8</v>
      </c>
      <c r="F19" s="131"/>
      <c r="G19" s="131">
        <v>2</v>
      </c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/>
      <c r="C20" s="131">
        <v>10</v>
      </c>
      <c r="D20" s="132"/>
      <c r="E20" s="130">
        <v>2</v>
      </c>
      <c r="F20" s="131">
        <v>1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/>
      <c r="C21" s="131">
        <v>20</v>
      </c>
      <c r="D21" s="132"/>
      <c r="E21" s="131">
        <v>20</v>
      </c>
      <c r="F21" s="131"/>
      <c r="G21" s="131">
        <v>5</v>
      </c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/>
      <c r="C22" s="131">
        <v>5</v>
      </c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0</v>
      </c>
      <c r="C25" s="122">
        <f t="shared" si="0"/>
        <v>63</v>
      </c>
      <c r="D25" s="122">
        <f>SUM(D12:D24)</f>
        <v>0</v>
      </c>
      <c r="E25" s="122">
        <f t="shared" si="0"/>
        <v>71</v>
      </c>
      <c r="F25" s="122">
        <f t="shared" si="0"/>
        <v>5</v>
      </c>
      <c r="G25" s="122">
        <f t="shared" si="0"/>
        <v>16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0</v>
      </c>
      <c r="C26" s="123">
        <f t="shared" si="1"/>
        <v>15750</v>
      </c>
      <c r="D26" s="123">
        <f t="shared" si="1"/>
        <v>0</v>
      </c>
      <c r="E26" s="123">
        <f t="shared" si="1"/>
        <v>17040</v>
      </c>
      <c r="F26" s="123">
        <f t="shared" si="1"/>
        <v>400</v>
      </c>
      <c r="G26" s="123">
        <f t="shared" si="1"/>
        <v>2160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>
        <f>PRODUCT(C26*0.14975/2)</f>
        <v>1179.28125</v>
      </c>
      <c r="D28" s="136"/>
      <c r="E28" s="136">
        <f>PRODUCT(E26*0.14975/2)</f>
        <v>1275.87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0</v>
      </c>
      <c r="C30" s="124">
        <f aca="true" t="shared" si="2" ref="C30:L30">C26+C28</f>
        <v>16929.28125</v>
      </c>
      <c r="D30" s="124">
        <f t="shared" si="2"/>
        <v>0</v>
      </c>
      <c r="E30" s="124">
        <f t="shared" si="2"/>
        <v>18315.87</v>
      </c>
      <c r="F30" s="124">
        <f t="shared" si="2"/>
        <v>400</v>
      </c>
      <c r="G30" s="124">
        <f>G26+G28</f>
        <v>2160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6" sqref="A16:E16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R-4210-2022 Phase 2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GRAME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81</v>
      </c>
      <c r="B7" s="219"/>
      <c r="C7" s="219"/>
      <c r="D7" s="219"/>
      <c r="E7" s="220"/>
    </row>
    <row r="8" spans="1:5" ht="19.5" customHeight="1">
      <c r="A8" s="221" t="s">
        <v>82</v>
      </c>
      <c r="B8" s="222"/>
      <c r="C8" s="222"/>
      <c r="D8" s="222"/>
      <c r="E8" s="223"/>
    </row>
    <row r="9" spans="1:5" ht="19.5" customHeight="1">
      <c r="A9" s="221" t="s">
        <v>83</v>
      </c>
      <c r="B9" s="222"/>
      <c r="C9" s="222"/>
      <c r="D9" s="222"/>
      <c r="E9" s="223"/>
    </row>
    <row r="10" spans="1:5" ht="19.5" customHeight="1">
      <c r="A10" s="221" t="s">
        <v>85</v>
      </c>
      <c r="B10" s="222"/>
      <c r="C10" s="222"/>
      <c r="D10" s="222"/>
      <c r="E10" s="223"/>
    </row>
    <row r="11" spans="1:5" ht="19.5" customHeight="1">
      <c r="A11" s="221" t="s">
        <v>84</v>
      </c>
      <c r="B11" s="222"/>
      <c r="C11" s="222"/>
      <c r="D11" s="222"/>
      <c r="E11" s="223"/>
    </row>
    <row r="12" spans="1:5" ht="19.5" customHeight="1">
      <c r="A12" s="221" t="s">
        <v>88</v>
      </c>
      <c r="B12" s="222"/>
      <c r="C12" s="222"/>
      <c r="D12" s="222"/>
      <c r="E12" s="223"/>
    </row>
    <row r="13" spans="1:5" ht="19.5" customHeight="1">
      <c r="A13" s="221" t="s">
        <v>89</v>
      </c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Genevieve Paquet</cp:lastModifiedBy>
  <cp:lastPrinted>2010-02-25T20:19:41Z</cp:lastPrinted>
  <dcterms:created xsi:type="dcterms:W3CDTF">2009-06-30T18:48:08Z</dcterms:created>
  <dcterms:modified xsi:type="dcterms:W3CDTF">2023-11-15T14:41:22Z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2</vt:lpwstr>
  </property>
  <property fmtid="{D5CDD505-2E9C-101B-9397-08002B2CF9AE}" pid="4" name="Suj">
    <vt:lpwstr>Budget de participation du GRAME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1002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genevievepaquetavocate_gmail.com#EXT#@rdeqc.onmicrosoft.com</vt:lpwstr>
  </property>
  <property fmtid="{D5CDD505-2E9C-101B-9397-08002B2CF9AE}" pid="15" name="Hidden_Uploaded">
    <vt:lpwstr>2023-11-15T10:25:10Z</vt:lpwstr>
  </property>
  <property fmtid="{D5CDD505-2E9C-101B-9397-08002B2CF9AE}" pid="16" name="Accés restrei">
    <vt:lpwstr>0</vt:lpwstr>
  </property>
  <property fmtid="{D5CDD505-2E9C-101B-9397-08002B2CF9AE}" pid="17" name="Déposa">
    <vt:lpwstr>73</vt:lpwstr>
  </property>
  <property fmtid="{D5CDD505-2E9C-101B-9397-08002B2CF9AE}" pid="18" name="Cote de pié">
    <vt:lpwstr>C-GRAME-0040</vt:lpwstr>
  </property>
  <property fmtid="{D5CDD505-2E9C-101B-9397-08002B2CF9AE}" pid="19" name="Numéro plumit">
    <vt:lpwstr>771.000000000000</vt:lpwstr>
  </property>
  <property fmtid="{D5CDD505-2E9C-101B-9397-08002B2CF9AE}" pid="20" name="Hidden_Approved">
    <vt:lpwstr>Slimani, Salima</vt:lpwstr>
  </property>
  <property fmtid="{D5CDD505-2E9C-101B-9397-08002B2CF9AE}" pid="21" name="Hidden_Approved">
    <vt:lpwstr>2023-11-15T10:34:57Z</vt:lpwstr>
  </property>
  <property fmtid="{D5CDD505-2E9C-101B-9397-08002B2CF9AE}" pid="22" name="_dlc_Doc">
    <vt:lpwstr>W2HFWTQUJJY6-304364381-2199</vt:lpwstr>
  </property>
  <property fmtid="{D5CDD505-2E9C-101B-9397-08002B2CF9AE}" pid="23" name="_dlc_DocIdItemGu">
    <vt:lpwstr>e1ec1d2d-d756-488b-868d-cbc0291f0163</vt:lpwstr>
  </property>
  <property fmtid="{D5CDD505-2E9C-101B-9397-08002B2CF9AE}" pid="24" name="_dlc_DocIdU">
    <vt:lpwstr>https://sde.regie-energie.qc.ca/1002/_layouts/15/DocIdRedir.aspx?ID=W2HFWTQUJJY6-304364381-2199, W2HFWTQUJJY6-304364381-2199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