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<sst xmlns="http://schemas.openxmlformats.org/spreadsheetml/2006/main" count="263" uniqueCount="188">
  <si>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</si>
  <si>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</si>
  <si>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</si>
  <si>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</si>
  <si>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</si>
  <si>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</si>
  <si>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</si>
  <si>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</si>
  <si>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</si>
  <si>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</si>
  <si>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</si>
  <si>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</si>
  <si>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</si>
  <si>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</si>
  <si>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</si>
  <si>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</si>
  <si>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</si>
  <si>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</si>
  <si>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</si>
  <si>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</si>
  <si>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</si>
  <si>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</si>
  <si>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</si>
  <si>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</si>
  <si>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</si>
  <si>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</si>
  <si>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</si>
  <si>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</si>
  <si>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</si>
  <si>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</si>
  <si>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</si>
  <si>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</si>
  <si>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</si>
  <si>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</si>
  <si>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</si>
  <si>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</si>
  <si>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</si>
  <si>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</si>
  <si>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</si>
  <si>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</si>
  <si>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</si>
  <si>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</si>
  <si>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</si>
  <si>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</si>
  <si>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</si>
  <si>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</si>
  <si>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</si>
  <si>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</si>
  <si>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</si>
  <si>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</si>
  <si>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</si>
  <si>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</si>
  <si>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</si>
  <si>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</si>
  <si>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</si>
  <si>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</si>
  <si>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</si>
  <si>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</si>
  <si>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</si>
  <si>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</si>
  <si>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</si>
  <si>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</si>
  <si>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</si>
  <si>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</si>
  <si>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</si>
  <si>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</si>
  <si>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</si>
  <si>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</si>
  <si>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</si>
  <si>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</si>
  <si>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</si>
  <si>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</si>
  <si>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</si>
  <si>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</si>
  <si>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</si>
  <si>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</si>
  <si>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</si>
  <si>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</si>
  <si>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</si>
  <si>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</si>
  <si>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</si>
  <si>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</si>
  <si>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</si>
  <si>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</si>
  <si>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</si>
  <si>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</si>
  <si>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</si>
  <si>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</si>
  <si>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</si>
  <si>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</si>
  <si>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</si>
  <si>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</si>
  <si>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</si>
  <si>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</si>
  <si>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</si>
  <si>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</si>
  <si>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</si>
  <si>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</si>
  <si>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</si>
  <si>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</si>
  <si>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</si>
  <si>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</si>
  <si>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</si>
  <si>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</si>
  <si>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</si>
  <si>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</si>
  <si>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</si>
  <si>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</si>
  <si>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</si>
  <si>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</si>
  <si>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</si>
  <si>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</si>
  <si>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</si>
  <si>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</si>
  <si>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</si>
  <si>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</si>
  <si>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</si>
  <si>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</si>
  <si>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</si>
  <si>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</si>
  <si>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</si>
  <si>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</si>
  <si>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</si>
  <si>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</si>
  <si>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</si>
  <si>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</si>
  <si>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</si>
  <si>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</si>
  <si>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</si>
  <si>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</si>
  <si>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</si>
  <si>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</si>
  <si>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</si>
  <si>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</si>
  <si>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</si>
  <si>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</si>
  <si>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</si>
  <si>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</si>
  <si>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</si>
  <si>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</si>
  <si>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</si>
  <si>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</si>
  <si>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</si>
  <si>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</si>
  <si>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</si>
  <si>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</si>
  <si>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</si>
  <si>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</si>
  <si>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</si>
  <si>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</si>
  <si>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</si>
  <si>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</si>
  <si>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</si>
  <si>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</si>
  <si>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</si>
  <si>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</si>
  <si>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</si>
  <si>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</si>
  <si>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</si>
  <si>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</si>
  <si>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</si>
  <si>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</si>
  <si>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</si>
  <si>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</si>
  <si>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</si>
  <si>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</si>
  <si>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</si>
  <si>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</si>
  <si>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</si>
  <si>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</si>
  <si>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</si>
  <si>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</si>
  <si>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R-4210-2022ph2</t>
  </si>
  <si>
    <t>Oui</t>
  </si>
  <si>
    <t>s.o.</t>
  </si>
  <si>
    <t>Me Hadrien Burlone</t>
  </si>
  <si>
    <t>Jean-Pierre Finet</t>
  </si>
  <si>
    <t>15+</t>
  </si>
  <si>
    <t>2-1250 Boul. Saint-Joseph Est, Montréal (QC) H2J 1L8</t>
  </si>
  <si>
    <t>507 Place d'Armes, bureau 1701, Montréal (QC) H2Y 2W8</t>
  </si>
  <si>
    <t>759 Rue Thibault, Sainte-Thérèse (QC) J7E 4B9</t>
  </si>
  <si>
    <t>Simon Paré-Poupart</t>
  </si>
  <si>
    <t>Externe</t>
  </si>
  <si>
    <t>2023-11-09 à 2024-03-21</t>
  </si>
  <si>
    <t>Me Franklin S. Gertler</t>
  </si>
  <si>
    <t>Hadrien Burlone, avocat</t>
  </si>
  <si>
    <t>Regroupement des organismes environnementaux en énergie (ROEÉ)</t>
  </si>
  <si>
    <t>30+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</si>
</sst>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14" sqref="B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183</v>
      </c>
      <c r="E5" s="4"/>
      <c r="F5" s="4"/>
      <c r="G5" s="4"/>
      <c r="H5" s="4"/>
      <c r="I5" s="4"/>
      <c r="J5" s="4"/>
      <c r="K5" s="4"/>
      <c r="L5" s="4"/>
      <c r="M5" s="4"/>
      <c r="N5" s="4"/>
      <c r="O5" s="4"/>
      <c r="P5" s="4"/>
    </row>
    <row r="6" spans="1:16" ht="18.75" customHeight="1">
      <c r="A6" s="175" t="s">
        <v>1</v>
      </c>
      <c r="B6" s="310" t="s">
        <v>186</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t="s">
        <v>174</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184</v>
      </c>
      <c r="B12" s="186" t="s">
        <v>187</v>
      </c>
      <c r="C12" s="186" t="s">
        <v>182</v>
      </c>
      <c r="D12" s="187" t="s">
        <v>179</v>
      </c>
      <c r="E12" s="9"/>
      <c r="F12" s="4"/>
      <c r="G12" s="4"/>
      <c r="H12" s="4"/>
      <c r="I12" s="4"/>
      <c r="J12" s="4"/>
      <c r="K12" s="4"/>
      <c r="L12" s="4"/>
      <c r="M12" s="4"/>
      <c r="N12" s="4"/>
      <c r="O12" s="4"/>
      <c r="P12" s="4"/>
    </row>
    <row r="13" spans="1:16" ht="27" customHeight="1">
      <c r="A13" s="188" t="s">
        <v>175</v>
      </c>
      <c r="B13" s="189">
        <v>3</v>
      </c>
      <c r="C13" s="189" t="s">
        <v>182</v>
      </c>
      <c r="D13" s="190" t="s">
        <v>179</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176</v>
      </c>
      <c r="B17" s="186" t="s">
        <v>177</v>
      </c>
      <c r="C17" s="186" t="s">
        <v>182</v>
      </c>
      <c r="D17" s="187" t="s">
        <v>178</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181</v>
      </c>
      <c r="B25" s="306" t="s">
        <v>17</v>
      </c>
      <c r="C25" s="200" t="s">
        <v>182</v>
      </c>
      <c r="D25" s="196" t="s">
        <v>180</v>
      </c>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R-4210-2022ph2</v>
      </c>
      <c r="C4" s="205" t="s">
        <v>16</v>
      </c>
      <c r="D4" s="127" t="str">
        <f>Identification!D5</f>
        <v>2023-11-09 à 2024-03-21</v>
      </c>
      <c r="E4" s="11"/>
      <c r="F4" s="4"/>
      <c r="G4" s="4"/>
      <c r="H4" s="4"/>
      <c r="I4" s="4"/>
      <c r="J4" s="4"/>
      <c r="K4" s="4"/>
      <c r="L4" s="4"/>
      <c r="M4" s="4"/>
      <c r="N4" s="4"/>
      <c r="O4" s="4"/>
      <c r="P4" s="4"/>
    </row>
    <row r="5" spans="1:16" ht="26.25" customHeight="1">
      <c r="A5" s="175" t="s">
        <v>1</v>
      </c>
      <c r="B5" s="321" t="str">
        <f>Identification!B6:D6</f>
        <v>Regroupement des organismes environnementaux en énergie (ROEÉ)</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12.5</v>
      </c>
      <c r="C9" s="297">
        <f>Honoraires!D14</f>
        <v>19</v>
      </c>
      <c r="D9" s="128">
        <f>Honoraires!H14</f>
        <v>5648.15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12</v>
      </c>
      <c r="C11" s="297">
        <f>Honoraires!D20</f>
        <v>19</v>
      </c>
      <c r="D11" s="128">
        <f>Honoraires!H20</f>
        <v>8554.14</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4.25</v>
      </c>
      <c r="C15" s="297">
        <f>Honoraires!D28</f>
        <v>0</v>
      </c>
      <c r="D15" s="128">
        <f>Honoraires!H28</f>
        <v>390.92</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28.8</v>
      </c>
      <c r="C17" s="240">
        <f>C9+C11+C13+C15</f>
        <v>38</v>
      </c>
      <c r="D17" s="241">
        <f>D9+D11+D13+D15</f>
        <v>14593.21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437.8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437.8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15031.01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52266</v>
      </c>
      <c r="D35" s="244">
        <f>ROUND((D31-C35)/C35,4)</f>
        <v>-0.712</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9">
      <selection activeCell="C27" sqref="C2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R-4210-2022ph2</v>
      </c>
      <c r="D4" s="384" t="s">
        <v>16</v>
      </c>
      <c r="E4" s="385"/>
      <c r="F4" s="379" t="str">
        <f>Identification!D5</f>
        <v>2023-11-09 à 2024-03-21</v>
      </c>
      <c r="G4" s="380"/>
      <c r="H4" s="381"/>
      <c r="I4" s="11"/>
      <c r="J4" s="11"/>
      <c r="K4" s="11"/>
      <c r="L4" s="11"/>
      <c r="M4" s="11"/>
      <c r="N4" s="11"/>
      <c r="O4" s="11"/>
      <c r="P4" s="11"/>
      <c r="Q4" s="11"/>
    </row>
    <row r="5" spans="1:17" ht="26.25" customHeight="1">
      <c r="A5" s="131" t="s">
        <v>1</v>
      </c>
      <c r="B5" s="132"/>
      <c r="C5" s="321" t="str">
        <f>Identification!B6</f>
        <v>Regroupement des organismes environnementaux en énergie (ROEÉ)</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Franklin S. Gertler</v>
      </c>
      <c r="C10" s="245">
        <v>4</v>
      </c>
      <c r="D10" s="245">
        <v>0</v>
      </c>
      <c r="E10" s="246">
        <v>300</v>
      </c>
      <c r="F10" s="169">
        <f>ROUND(((D10*E10)+(C10*E10)),2)</f>
        <v>1200</v>
      </c>
      <c r="G10" s="252">
        <f>E10*(D10+C10)*0.14975</f>
        <v>179.7</v>
      </c>
      <c r="H10" s="166">
        <f>ROUND(F10+G10,2)</f>
        <v>1379.7</v>
      </c>
      <c r="I10" s="11"/>
      <c r="J10" s="11"/>
      <c r="K10" s="11"/>
      <c r="L10" s="11"/>
      <c r="M10" s="11"/>
      <c r="N10" s="11"/>
      <c r="O10" s="11"/>
      <c r="P10" s="11"/>
      <c r="Q10" s="11"/>
    </row>
    <row r="11" spans="1:17" ht="20.25" customHeight="1">
      <c r="A11" s="372"/>
      <c r="B11" s="147" t="str">
        <f>Identification!A13</f>
        <v>Me Hadrien Burlone</v>
      </c>
      <c r="C11" s="247">
        <v>8.5</v>
      </c>
      <c r="D11" s="247">
        <v>19</v>
      </c>
      <c r="E11" s="248">
        <v>135</v>
      </c>
      <c r="F11" s="170">
        <f>ROUND(((D11*E11)+(C11*E11)),2)</f>
        <v>3712.5</v>
      </c>
      <c r="G11" s="253">
        <f>E11*(D11+C11)*0.14975</f>
        <v>555.95</v>
      </c>
      <c r="H11" s="167">
        <f>ROUND(F11+G11,2)</f>
        <v>4268.45</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12.5</v>
      </c>
      <c r="D14" s="159">
        <f>SUM(D10:D13)</f>
        <v>19</v>
      </c>
      <c r="E14" s="359"/>
      <c r="F14" s="160">
        <f>F10+F11+F12+F13</f>
        <v>4912.5</v>
      </c>
      <c r="G14" s="160">
        <f>G10+G11+G12+G13</f>
        <v>735.65</v>
      </c>
      <c r="H14" s="161">
        <f>ROUND(F14+G14,2)</f>
        <v>5648.15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Jean-Pierre Finet</v>
      </c>
      <c r="C16" s="245">
        <v>12</v>
      </c>
      <c r="D16" s="245">
        <v>19</v>
      </c>
      <c r="E16" s="246">
        <v>240</v>
      </c>
      <c r="F16" s="169">
        <f>ROUND(((D16*E16)+(C16*E16)),2)</f>
        <v>7440</v>
      </c>
      <c r="G16" s="252">
        <f>E16*(D16+C16)*0.14975</f>
        <v>1114.14</v>
      </c>
      <c r="H16" s="166">
        <f>ROUND(F16+G16,2)</f>
        <v>8554.14</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12</v>
      </c>
      <c r="D20" s="159">
        <f>SUM(D16:D19)</f>
        <v>19</v>
      </c>
      <c r="E20" s="359"/>
      <c r="F20" s="160">
        <f>F16+F17+F18+F19</f>
        <v>7440</v>
      </c>
      <c r="G20" s="160">
        <f>G16+G17+G18+G19</f>
        <v>1114.14</v>
      </c>
      <c r="H20" s="161">
        <f>ROUND(F20+G20,2)</f>
        <v>8554.14</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t="str">
        <f>Identification!A25</f>
        <v>Simon Paré-Poupart</v>
      </c>
      <c r="C26" s="245">
        <v>4.25</v>
      </c>
      <c r="D26" s="245">
        <v>0</v>
      </c>
      <c r="E26" s="246">
        <v>80</v>
      </c>
      <c r="F26" s="169">
        <f>ROUND(((D26*E26)+(C26*E26)),2)</f>
        <v>340</v>
      </c>
      <c r="G26" s="252">
        <f>E26*(D26+C26)*0.14975</f>
        <v>50.92</v>
      </c>
      <c r="H26" s="166">
        <f>ROUND(F26+G26,2)</f>
        <v>390.92</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4.25</v>
      </c>
      <c r="D28" s="159">
        <f>SUM(D26:D27)</f>
        <v>0</v>
      </c>
      <c r="E28" s="359"/>
      <c r="F28" s="160">
        <f>F26+F27</f>
        <v>340</v>
      </c>
      <c r="G28" s="160">
        <f>G26+G27</f>
        <v>50.92</v>
      </c>
      <c r="H28" s="161">
        <f>ROUND(F28+G28,2)</f>
        <v>390.92</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12692.5</v>
      </c>
      <c r="G30" s="237">
        <f>G14+G20+G24+G28</f>
        <v>1900.71</v>
      </c>
      <c r="H30" s="238">
        <f>H14+H20+H24+H28</f>
        <v>14593.21</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R-4210-2022ph2</v>
      </c>
      <c r="C4" s="393" t="s">
        <v>16</v>
      </c>
      <c r="D4" s="394"/>
      <c r="E4" s="395" t="str">
        <f>Identification!D5</f>
        <v>2023-11-09 à 2024-03-21</v>
      </c>
      <c r="F4" s="396"/>
      <c r="G4" s="11"/>
      <c r="H4" s="11"/>
      <c r="I4" s="11"/>
      <c r="J4" s="11"/>
      <c r="K4" s="11"/>
      <c r="L4" s="11"/>
      <c r="M4" s="11"/>
      <c r="N4" s="11"/>
      <c r="O4" s="11"/>
      <c r="P4" s="11"/>
    </row>
    <row r="5" spans="1:16" ht="26.25" customHeight="1">
      <c r="A5" s="10" t="s">
        <v>1</v>
      </c>
      <c r="B5" s="397" t="str">
        <f>Identification!B6:D6</f>
        <v>Regroupement des organismes environnementaux en énergie (ROEÉ)</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R-4210-2022ph2</v>
      </c>
      <c r="D4" s="428" t="s">
        <v>16</v>
      </c>
      <c r="E4" s="429"/>
      <c r="F4" s="424" t="str">
        <f>Identification!D5</f>
        <v>2023-11-09 à 2024-03-21</v>
      </c>
      <c r="G4" s="425"/>
      <c r="H4" s="11"/>
      <c r="I4" s="4"/>
      <c r="J4" s="4"/>
      <c r="K4" s="4"/>
      <c r="L4" s="4"/>
      <c r="M4" s="4"/>
      <c r="N4" s="4"/>
      <c r="O4" s="4"/>
      <c r="P4" s="4"/>
    </row>
    <row r="5" spans="1:16" ht="26.25" customHeight="1">
      <c r="A5" s="416" t="s">
        <v>1</v>
      </c>
      <c r="B5" s="417"/>
      <c r="C5" s="418" t="str">
        <f>Identification!B6</f>
        <v>Regroupement des organismes environnementaux en énergie (ROEÉ)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R-4210-2022ph2</v>
      </c>
      <c r="E2" s="442"/>
      <c r="F2" s="442"/>
      <c r="G2" s="442"/>
      <c r="H2" s="443"/>
      <c r="I2" s="443"/>
      <c r="J2" s="83"/>
      <c r="K2" s="93"/>
      <c r="L2" s="93"/>
      <c r="M2" s="93"/>
      <c r="N2" s="93"/>
      <c r="O2" s="93"/>
      <c r="P2" s="93"/>
    </row>
    <row r="3" spans="1:16" ht="21.75" customHeight="1">
      <c r="A3" s="82" t="s">
        <v>1</v>
      </c>
      <c r="B3" s="82"/>
      <c r="C3" s="94"/>
      <c r="D3" s="441" t="str">
        <f>Identification!B6</f>
        <v>Regroupement des organismes environnementaux en énergie (ROEÉ)</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185</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Hadrien Burlone</cp:lastModifiedBy>
  <cp:lastPrinted>2020-01-21T14:04:28Z</cp:lastPrinted>
  <dcterms:created xsi:type="dcterms:W3CDTF">2003-06-11T13:22:16Z</dcterms:created>
  <dcterms:modified xsi:type="dcterms:W3CDTF">2024-04-16T14:53:56Z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du ROEÉ</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admin_gertlerlex.ca#EXT#@rdeqc.onmicrosoft.com</vt:lpwstr>
  </property>
  <property fmtid="{D5CDD505-2E9C-101B-9397-08002B2CF9AE}" pid="15" name="Hidden_Uploaded">
    <vt:lpwstr>2024-04-16T11:10:14Z</vt:lpwstr>
  </property>
  <property fmtid="{D5CDD505-2E9C-101B-9397-08002B2CF9AE}" pid="16" name="Accés restrei">
    <vt:lpwstr>0</vt:lpwstr>
  </property>
  <property fmtid="{D5CDD505-2E9C-101B-9397-08002B2CF9AE}" pid="17" name="Déposa">
    <vt:lpwstr>124</vt:lpwstr>
  </property>
  <property fmtid="{D5CDD505-2E9C-101B-9397-08002B2CF9AE}" pid="18" name="Cote de pié">
    <vt:lpwstr>C-ROEÉ-0053</vt:lpwstr>
  </property>
  <property fmtid="{D5CDD505-2E9C-101B-9397-08002B2CF9AE}" pid="19" name="Numéro plumit">
    <vt:lpwstr>942.000000000000</vt:lpwstr>
  </property>
  <property fmtid="{D5CDD505-2E9C-101B-9397-08002B2CF9AE}" pid="20" name="Hidden_Approved">
    <vt:lpwstr>Slimani, Salima</vt:lpwstr>
  </property>
  <property fmtid="{D5CDD505-2E9C-101B-9397-08002B2CF9AE}" pid="21" name="Hidden_Approved">
    <vt:lpwstr>2024-04-16T11:18:40Z</vt:lpwstr>
  </property>
  <property fmtid="{D5CDD505-2E9C-101B-9397-08002B2CF9AE}" pid="22" name="_dlc_Doc">
    <vt:lpwstr>W2HFWTQUJJY6-304364381-2372</vt:lpwstr>
  </property>
  <property fmtid="{D5CDD505-2E9C-101B-9397-08002B2CF9AE}" pid="23" name="_dlc_DocIdItemGu">
    <vt:lpwstr>4a80f662-634d-446e-b810-3792fdc3f986</vt:lpwstr>
  </property>
  <property fmtid="{D5CDD505-2E9C-101B-9397-08002B2CF9AE}" pid="24" name="_dlc_DocIdU">
    <vt:lpwstr>https://sde.regie-energie.qc.ca/1002/_layouts/15/DocIdRedir.aspx?ID=W2HFWTQUJJY6-304364381-2372, W2HFWTQUJJY6-304364381-2372</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