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100" yWindow="8580" windowWidth="20500" windowHeight="7420" tabRatio="865" activeTab="1"/>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 name="_xlnm.Print_Titles" localSheetId="2">'Honoraires'!$1:$9</definedName>
    <definedName name="_xlnm.Print_Titles" localSheetId="1">'Sommaire des frais'!$2:$5</definedName>
  </definedNames>
  <calcPr fullCalcOnLoad="1" fullPrecision="0"/>
</workbook>
</file>

<file path=xl/sharedStrings.xml><?xml version="1.0" encoding="utf-8"?>
<sst xmlns="http://schemas.openxmlformats.org/spreadsheetml/2006/main" count="259" uniqueCount="186">
  <si>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</si>
  <si>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</si>
  <si>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</si>
  <si>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</si>
  <si>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</si>
  <si>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</si>
  <si>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</si>
  <si>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</si>
  <si>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</si>
  <si>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</si>
  <si>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</si>
  <si>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</si>
  <si>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</si>
  <si>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</si>
  <si>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</si>
  <si>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</si>
  <si>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</si>
  <si>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</si>
  <si>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</si>
  <si>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</si>
  <si>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</si>
  <si>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</si>
  <si>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</si>
  <si>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</si>
  <si>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</si>
  <si>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</si>
  <si>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</si>
  <si>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</si>
  <si>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</si>
  <si>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</si>
  <si>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</si>
  <si>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</si>
  <si>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</si>
  <si>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</si>
  <si>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</si>
  <si>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</si>
  <si>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</si>
  <si>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</si>
  <si>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</si>
  <si>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</si>
  <si>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</si>
  <si>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</si>
  <si>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</si>
  <si>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</si>
  <si>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</si>
  <si>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</si>
  <si>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</si>
  <si>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</si>
  <si>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</si>
  <si>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</si>
  <si>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</si>
  <si>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</si>
  <si>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</si>
  <si>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</si>
  <si>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</si>
  <si>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</si>
  <si>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</si>
  <si>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</si>
  <si>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</si>
  <si>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</si>
  <si>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</si>
  <si>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</si>
  <si>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</si>
  <si>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</si>
  <si>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</si>
  <si>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</si>
  <si>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</si>
  <si>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</si>
  <si>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</si>
  <si>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</si>
  <si>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</si>
  <si>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</si>
  <si>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</si>
  <si>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</si>
  <si>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</si>
  <si>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</si>
  <si>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</si>
  <si>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</si>
  <si>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</si>
  <si>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</si>
  <si>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</si>
  <si>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</si>
  <si>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</si>
  <si>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</si>
  <si>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</si>
  <si>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</si>
  <si>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</si>
  <si>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</si>
  <si>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</si>
  <si>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</si>
  <si>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</si>
  <si>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</si>
  <si>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</si>
  <si>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</si>
  <si>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</si>
  <si>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</si>
  <si>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</si>
  <si>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</si>
  <si>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</si>
  <si>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</si>
  <si>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</si>
  <si>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</si>
  <si>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</si>
  <si>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</si>
  <si>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</si>
  <si>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</si>
  <si>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</si>
  <si>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</si>
  <si>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</si>
  <si>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</si>
  <si>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</si>
  <si>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</si>
  <si>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</si>
  <si>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</si>
  <si>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</si>
  <si>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</si>
  <si>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</si>
  <si>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</si>
  <si>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</si>
  <si>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</si>
  <si>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</si>
  <si>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</si>
  <si>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</si>
  <si>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</si>
  <si>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</si>
  <si>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</si>
  <si>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</si>
  <si>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</si>
  <si>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</si>
  <si>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</si>
  <si>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</si>
  <si>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</si>
  <si>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</si>
  <si>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</si>
  <si>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</si>
  <si>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</si>
  <si>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</si>
  <si>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</si>
  <si>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</si>
  <si>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</si>
  <si>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</si>
  <si>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</si>
  <si>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</si>
  <si>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</si>
  <si>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</si>
  <si>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</si>
  <si>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</si>
  <si>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</si>
  <si>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</si>
  <si>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</si>
  <si>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</si>
  <si>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</si>
  <si>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</si>
  <si>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</si>
  <si>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</si>
  <si>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</si>
  <si>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</si>
  <si>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</si>
  <si>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</si>
  <si>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</si>
  <si>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</si>
  <si>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</si>
  <si>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</si>
  <si>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</si>
  <si>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</si>
  <si>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</si>
  <si>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</si>
  <si>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</si>
  <si>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</si>
  <si>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</si>
  <si>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</si>
  <si>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</si>
  <si>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R-4213-2022p.1</t>
  </si>
  <si>
    <t>18 novembre 2022 au 25 jnvier 2023</t>
  </si>
  <si>
    <t>ACEF de Québec</t>
  </si>
  <si>
    <t>non</t>
  </si>
  <si>
    <t>50%%</t>
  </si>
  <si>
    <t>ACEFQ</t>
  </si>
  <si>
    <t>Hélène Sicard</t>
  </si>
  <si>
    <t>5175 de la Concorde Vaudreul-Dorion, Qc, J7V 0G1</t>
  </si>
  <si>
    <t>Jean-François Blain</t>
  </si>
  <si>
    <t>2267, boul. Perrot, Notre-Dame de l'Ile Perrot, Qc J7W 2J8</t>
  </si>
  <si>
    <t>30+</t>
  </si>
  <si>
    <t>25+</t>
  </si>
  <si>
    <t>externe</t>
  </si>
  <si>
    <t>Brigitte Labbé, directeur intérimaire</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</si>
</sst>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_ * #,##0_)_ ;_ * \(#,##0\)_ ;_ * &quot;-&quot;_)_ ;_ @_ "/>
    <numFmt numFmtId="165" formatCode="_ * #,##0.00_)_ ;_ * \(#,##0.00\)_ ;_ * &quot;-&quot;??_)_ ;_ @_ "/>
    <numFmt numFmtId="166" formatCode="#,##0.00\ &quot;$&quot;"/>
    <numFmt numFmtId="167" formatCode="#,##0\ _$"/>
    <numFmt numFmtId="168" formatCode="0.0"/>
    <numFmt numFmtId="169" formatCode="#,##0.00\ _$"/>
    <numFmt numFmtId="170" formatCode="yyyy/mm/dd;@"/>
    <numFmt numFmtId="171" formatCode="#,##0.0\ _$"/>
    <numFmt numFmtId="172" formatCode="0.0%"/>
  </numFmts>
  <fonts count="86">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indexed="6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
      <sz val="11"/>
      <color rgb="FF333399"/>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458">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4"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9"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80" fillId="0" borderId="0" xfId="0" applyFont="1" applyAlignment="1" applyProtection="1">
      <alignment horizontal="right"/>
      <protection/>
    </xf>
    <xf numFmtId="41" fontId="81" fillId="0" borderId="24" xfId="0" applyNumberFormat="1" applyFont="1" applyFill="1" applyBorder="1" applyAlignment="1" applyProtection="1">
      <alignment horizontal="left" vertical="center" indent="1"/>
      <protection locked="0"/>
    </xf>
    <xf numFmtId="41" fontId="81" fillId="0" borderId="25" xfId="0" applyNumberFormat="1" applyFont="1" applyFill="1" applyBorder="1" applyAlignment="1" applyProtection="1">
      <alignment horizontal="left" vertical="center" indent="1"/>
      <protection locked="0"/>
    </xf>
    <xf numFmtId="0" fontId="81" fillId="0" borderId="59" xfId="0" applyFont="1" applyFill="1" applyBorder="1" applyAlignment="1" applyProtection="1">
      <alignment horizontal="left" vertical="center" indent="1"/>
      <protection locked="0"/>
    </xf>
    <xf numFmtId="9" fontId="81" fillId="0" borderId="60" xfId="0" applyNumberFormat="1" applyFont="1" applyBorder="1" applyAlignment="1" applyProtection="1">
      <alignment horizontal="left" vertical="center" indent="1"/>
      <protection locked="0"/>
    </xf>
    <xf numFmtId="0" fontId="81" fillId="0" borderId="61" xfId="0" applyFont="1" applyBorder="1" applyAlignment="1" applyProtection="1">
      <alignment horizontal="left" vertical="center" indent="1"/>
      <protection locked="0"/>
    </xf>
    <xf numFmtId="0" fontId="81" fillId="0" borderId="19" xfId="0" applyFont="1" applyBorder="1" applyAlignment="1" applyProtection="1">
      <alignment vertical="center"/>
      <protection locked="0"/>
    </xf>
    <xf numFmtId="0" fontId="81" fillId="0" borderId="24" xfId="0" applyFont="1" applyBorder="1" applyAlignment="1" applyProtection="1">
      <alignment horizontal="center" vertical="center" wrapText="1"/>
      <protection locked="0"/>
    </xf>
    <xf numFmtId="0" fontId="81" fillId="0" borderId="25" xfId="0" applyFont="1" applyFill="1" applyBorder="1" applyAlignment="1" applyProtection="1">
      <alignment horizontal="left" vertical="center" wrapText="1" indent="1"/>
      <protection locked="0"/>
    </xf>
    <xf numFmtId="0" fontId="81" fillId="0" borderId="32" xfId="0" applyFont="1" applyBorder="1" applyAlignment="1" applyProtection="1">
      <alignment vertical="center"/>
      <protection locked="0"/>
    </xf>
    <xf numFmtId="0" fontId="81" fillId="0" borderId="35" xfId="0" applyFont="1" applyBorder="1" applyAlignment="1" applyProtection="1">
      <alignment horizontal="center" vertical="center" wrapText="1"/>
      <protection locked="0"/>
    </xf>
    <xf numFmtId="0" fontId="81" fillId="0" borderId="26" xfId="0" applyFont="1" applyFill="1" applyBorder="1" applyAlignment="1" applyProtection="1">
      <alignment horizontal="left" vertical="center" wrapText="1" indent="1"/>
      <protection locked="0"/>
    </xf>
    <xf numFmtId="0" fontId="81" fillId="0" borderId="28" xfId="0" applyFont="1" applyBorder="1" applyAlignment="1" applyProtection="1">
      <alignment vertical="center"/>
      <protection locked="0"/>
    </xf>
    <xf numFmtId="0" fontId="81" fillId="0" borderId="30" xfId="0" applyFont="1" applyBorder="1" applyAlignment="1" applyProtection="1">
      <alignment horizontal="center" vertical="center" wrapText="1"/>
      <protection locked="0"/>
    </xf>
    <xf numFmtId="0" fontId="81" fillId="0" borderId="27" xfId="0" applyFont="1" applyFill="1" applyBorder="1" applyAlignment="1" applyProtection="1">
      <alignment horizontal="left" vertical="center" wrapText="1" indent="1"/>
      <protection locked="0"/>
    </xf>
    <xf numFmtId="0" fontId="81" fillId="0" borderId="39" xfId="0" applyFont="1" applyBorder="1" applyAlignment="1" applyProtection="1">
      <alignment vertical="center"/>
      <protection locked="0"/>
    </xf>
    <xf numFmtId="0" fontId="81" fillId="0" borderId="13" xfId="0" applyFont="1" applyBorder="1" applyAlignment="1" applyProtection="1">
      <alignment vertical="center"/>
      <protection locked="0"/>
    </xf>
    <xf numFmtId="0" fontId="81" fillId="0" borderId="47" xfId="0" applyFont="1" applyFill="1" applyBorder="1" applyAlignment="1" applyProtection="1">
      <alignment horizontal="left" vertical="center" wrapText="1" indent="1"/>
      <protection locked="0"/>
    </xf>
    <xf numFmtId="0" fontId="81" fillId="0" borderId="59" xfId="0" applyFont="1" applyFill="1" applyBorder="1" applyAlignment="1" applyProtection="1">
      <alignment horizontal="left" vertical="center" wrapText="1" indent="1"/>
      <protection locked="0"/>
    </xf>
    <xf numFmtId="0" fontId="81" fillId="0" borderId="12" xfId="0" applyFont="1" applyBorder="1" applyAlignment="1" applyProtection="1">
      <alignment vertical="center"/>
      <protection locked="0"/>
    </xf>
    <xf numFmtId="0" fontId="81" fillId="0" borderId="17" xfId="0" applyFont="1" applyBorder="1" applyAlignment="1" applyProtection="1">
      <alignment vertical="center"/>
      <protection locked="0"/>
    </xf>
    <xf numFmtId="0" fontId="81" fillId="0" borderId="24" xfId="0" applyFont="1" applyFill="1" applyBorder="1" applyAlignment="1" applyProtection="1">
      <alignment horizontal="center" vertical="center" wrapText="1"/>
      <protection locked="0"/>
    </xf>
    <xf numFmtId="0" fontId="81" fillId="0" borderId="62" xfId="0" applyFont="1" applyFill="1" applyBorder="1" applyAlignment="1" applyProtection="1">
      <alignment horizontal="center" vertical="center" wrapText="1"/>
      <protection locked="0"/>
    </xf>
    <xf numFmtId="0" fontId="81" fillId="0" borderId="61" xfId="0" applyFont="1" applyFill="1" applyBorder="1" applyAlignment="1" applyProtection="1">
      <alignment horizontal="left" vertical="center" wrapText="1" indent="1"/>
      <protection locked="0"/>
    </xf>
    <xf numFmtId="44" fontId="82" fillId="0" borderId="48" xfId="0" applyNumberFormat="1" applyFont="1" applyBorder="1" applyAlignment="1" applyProtection="1">
      <alignment vertical="center" wrapText="1"/>
      <protection locked="0"/>
    </xf>
    <xf numFmtId="44" fontId="82"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7" applyNumberFormat="1" applyFont="1" applyFill="1" applyBorder="1" applyAlignment="1" applyProtection="1">
      <alignment horizontal="right" vertical="center" wrapText="1" indent="1"/>
      <protection/>
    </xf>
    <xf numFmtId="4" fontId="83" fillId="0" borderId="70" xfId="0" applyNumberFormat="1" applyFont="1" applyFill="1" applyBorder="1" applyAlignment="1" applyProtection="1">
      <alignment horizontal="right" vertical="center" wrapText="1" indent="2"/>
      <protection locked="0"/>
    </xf>
    <xf numFmtId="44" fontId="83" fillId="0" borderId="70" xfId="0" applyNumberFormat="1" applyFont="1" applyBorder="1" applyAlignment="1" applyProtection="1">
      <alignment vertical="center" wrapText="1"/>
      <protection locked="0"/>
    </xf>
    <xf numFmtId="4" fontId="83" fillId="0" borderId="71" xfId="0" applyNumberFormat="1" applyFont="1" applyFill="1" applyBorder="1" applyAlignment="1" applyProtection="1">
      <alignment horizontal="right" vertical="center" wrapText="1" indent="2"/>
      <protection locked="0"/>
    </xf>
    <xf numFmtId="44" fontId="83" fillId="0" borderId="71" xfId="0" applyNumberFormat="1" applyFont="1" applyBorder="1" applyAlignment="1" applyProtection="1">
      <alignment vertical="center" wrapText="1"/>
      <protection locked="0"/>
    </xf>
    <xf numFmtId="4" fontId="83" fillId="0" borderId="62" xfId="0" applyNumberFormat="1" applyFont="1" applyFill="1" applyBorder="1" applyAlignment="1" applyProtection="1">
      <alignment horizontal="right" vertical="center" wrapText="1" indent="2"/>
      <protection locked="0"/>
    </xf>
    <xf numFmtId="44" fontId="83" fillId="0" borderId="62" xfId="0" applyNumberFormat="1" applyFont="1" applyBorder="1" applyAlignment="1" applyProtection="1">
      <alignment vertical="center" wrapText="1"/>
      <protection locked="0"/>
    </xf>
    <xf numFmtId="0" fontId="80" fillId="0" borderId="0" xfId="0" applyFont="1" applyBorder="1" applyAlignment="1" applyProtection="1">
      <alignment horizontal="right"/>
      <protection/>
    </xf>
    <xf numFmtId="166" fontId="83" fillId="0" borderId="20" xfId="0" applyNumberFormat="1" applyFont="1" applyBorder="1" applyAlignment="1" applyProtection="1">
      <alignment horizontal="right" vertical="center" wrapText="1"/>
      <protection locked="0"/>
    </xf>
    <xf numFmtId="166" fontId="83" fillId="0" borderId="72" xfId="0" applyNumberFormat="1" applyFont="1" applyBorder="1" applyAlignment="1" applyProtection="1">
      <alignment vertical="center" wrapText="1"/>
      <protection locked="0"/>
    </xf>
    <xf numFmtId="166" fontId="83" fillId="0" borderId="35" xfId="0" applyNumberFormat="1" applyFont="1" applyBorder="1" applyAlignment="1" applyProtection="1">
      <alignment horizontal="right" vertical="center" wrapText="1"/>
      <protection locked="0"/>
    </xf>
    <xf numFmtId="166" fontId="83" fillId="0" borderId="62" xfId="0" applyNumberFormat="1" applyFont="1" applyBorder="1" applyAlignment="1" applyProtection="1">
      <alignment horizontal="right" vertical="center" wrapText="1"/>
      <protection locked="0"/>
    </xf>
    <xf numFmtId="166" fontId="83" fillId="0" borderId="62" xfId="0" applyNumberFormat="1" applyFont="1" applyBorder="1" applyAlignment="1" applyProtection="1">
      <alignment vertical="center" wrapText="1"/>
      <protection locked="0"/>
    </xf>
    <xf numFmtId="167" fontId="83" fillId="0" borderId="24" xfId="0" applyNumberFormat="1" applyFont="1" applyFill="1" applyBorder="1" applyAlignment="1" applyProtection="1">
      <alignment horizontal="center" vertical="center" wrapText="1"/>
      <protection locked="0"/>
    </xf>
    <xf numFmtId="44" fontId="83" fillId="0" borderId="24" xfId="0" applyNumberFormat="1" applyFont="1" applyBorder="1" applyAlignment="1" applyProtection="1">
      <alignment vertical="center" wrapText="1"/>
      <protection locked="0"/>
    </xf>
    <xf numFmtId="44" fontId="83" fillId="0" borderId="35" xfId="0" applyNumberFormat="1" applyFont="1" applyBorder="1" applyAlignment="1" applyProtection="1">
      <alignment vertical="center" wrapText="1"/>
      <protection locked="0"/>
    </xf>
    <xf numFmtId="167" fontId="83" fillId="0" borderId="20" xfId="0" applyNumberFormat="1" applyFont="1" applyFill="1" applyBorder="1" applyAlignment="1" applyProtection="1">
      <alignment horizontal="center" vertical="center" wrapText="1"/>
      <protection locked="0"/>
    </xf>
    <xf numFmtId="167" fontId="83" fillId="0" borderId="35" xfId="0" applyNumberFormat="1" applyFont="1" applyFill="1" applyBorder="1" applyAlignment="1" applyProtection="1">
      <alignment horizontal="center" vertical="center" wrapText="1"/>
      <protection locked="0"/>
    </xf>
    <xf numFmtId="167" fontId="83" fillId="0" borderId="62" xfId="0" applyNumberFormat="1" applyFont="1" applyFill="1" applyBorder="1" applyAlignment="1" applyProtection="1">
      <alignment horizontal="center" vertical="center" wrapText="1"/>
      <protection locked="0"/>
    </xf>
    <xf numFmtId="0" fontId="84" fillId="0" borderId="0" xfId="0" applyFont="1" applyFill="1" applyAlignment="1" applyProtection="1">
      <alignment/>
      <protection/>
    </xf>
    <xf numFmtId="0" fontId="80" fillId="0" borderId="0" xfId="0" applyFont="1" applyAlignment="1" applyProtection="1">
      <alignment horizontal="right" vertical="center"/>
      <protection/>
    </xf>
    <xf numFmtId="170" fontId="83" fillId="0" borderId="12" xfId="0" applyNumberFormat="1" applyFont="1" applyBorder="1" applyAlignment="1" applyProtection="1">
      <alignment horizontal="center" vertical="center"/>
      <protection locked="0"/>
    </xf>
    <xf numFmtId="168" fontId="83" fillId="0" borderId="24" xfId="0" applyNumberFormat="1" applyFont="1" applyBorder="1" applyAlignment="1" applyProtection="1">
      <alignment horizontal="center" vertical="center"/>
      <protection locked="0"/>
    </xf>
    <xf numFmtId="0" fontId="83" fillId="0" borderId="24" xfId="0" applyFont="1" applyBorder="1" applyAlignment="1" applyProtection="1">
      <alignment horizontal="left" vertical="center" wrapText="1" indent="1"/>
      <protection locked="0"/>
    </xf>
    <xf numFmtId="0" fontId="83" fillId="0" borderId="46" xfId="0" applyFont="1" applyBorder="1" applyAlignment="1" applyProtection="1">
      <alignment horizontal="left" vertical="center" indent="1"/>
      <protection locked="0"/>
    </xf>
    <xf numFmtId="44" fontId="83" fillId="0" borderId="46" xfId="0" applyNumberFormat="1" applyFont="1" applyBorder="1" applyAlignment="1" applyProtection="1">
      <alignment horizontal="center" vertical="center"/>
      <protection locked="0"/>
    </xf>
    <xf numFmtId="44" fontId="83" fillId="0" borderId="25" xfId="0" applyNumberFormat="1" applyFont="1" applyBorder="1" applyAlignment="1" applyProtection="1">
      <alignment horizontal="center" vertical="center"/>
      <protection/>
    </xf>
    <xf numFmtId="170" fontId="83" fillId="0" borderId="53" xfId="0" applyNumberFormat="1" applyFont="1" applyBorder="1" applyAlignment="1" applyProtection="1">
      <alignment horizontal="center" vertical="center"/>
      <protection locked="0"/>
    </xf>
    <xf numFmtId="168" fontId="83" fillId="0" borderId="34" xfId="0" applyNumberFormat="1" applyFont="1" applyBorder="1" applyAlignment="1" applyProtection="1">
      <alignment horizontal="center" vertical="center"/>
      <protection locked="0"/>
    </xf>
    <xf numFmtId="0" fontId="83" fillId="0" borderId="34" xfId="0" applyFont="1" applyBorder="1" applyAlignment="1" applyProtection="1">
      <alignment horizontal="left" vertical="center" wrapText="1" indent="1"/>
      <protection locked="0"/>
    </xf>
    <xf numFmtId="0" fontId="83" fillId="0" borderId="54" xfId="0" applyFont="1" applyBorder="1" applyAlignment="1" applyProtection="1">
      <alignment horizontal="left" vertical="center" indent="1"/>
      <protection locked="0"/>
    </xf>
    <xf numFmtId="43" fontId="83" fillId="0" borderId="54" xfId="0" applyNumberFormat="1" applyFont="1" applyBorder="1" applyAlignment="1" applyProtection="1">
      <alignment horizontal="center" vertical="center"/>
      <protection locked="0"/>
    </xf>
    <xf numFmtId="43" fontId="83" fillId="0" borderId="11" xfId="0" applyNumberFormat="1" applyFont="1" applyBorder="1" applyAlignment="1" applyProtection="1">
      <alignment horizontal="center" vertical="center"/>
      <protection/>
    </xf>
    <xf numFmtId="170" fontId="83" fillId="0" borderId="32" xfId="0" applyNumberFormat="1" applyFont="1" applyBorder="1" applyAlignment="1" applyProtection="1">
      <alignment horizontal="center" vertical="center"/>
      <protection locked="0"/>
    </xf>
    <xf numFmtId="168" fontId="83" fillId="0" borderId="35" xfId="0" applyNumberFormat="1" applyFont="1" applyBorder="1" applyAlignment="1" applyProtection="1">
      <alignment horizontal="center" vertical="center"/>
      <protection locked="0"/>
    </xf>
    <xf numFmtId="0" fontId="83" fillId="0" borderId="35" xfId="0" applyFont="1" applyBorder="1" applyAlignment="1" applyProtection="1">
      <alignment horizontal="left" vertical="center" wrapText="1" indent="1"/>
      <protection locked="0"/>
    </xf>
    <xf numFmtId="0" fontId="83"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3"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85" fillId="0" borderId="25" xfId="0" applyFont="1" applyBorder="1" applyAlignment="1" applyProtection="1">
      <alignment horizontal="center" vertical="center" wrapText="1"/>
      <protection locked="0"/>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3" fillId="0" borderId="15" xfId="0" applyFont="1" applyFill="1" applyBorder="1" applyAlignment="1" applyProtection="1">
      <alignment horizontal="left" vertical="center" wrapText="1"/>
      <protection/>
    </xf>
    <xf numFmtId="0" fontId="84" fillId="0" borderId="15" xfId="0" applyFont="1" applyBorder="1" applyAlignment="1" applyProtection="1">
      <alignment/>
      <protection/>
    </xf>
    <xf numFmtId="41" fontId="81" fillId="0" borderId="73" xfId="0" applyNumberFormat="1" applyFont="1" applyFill="1" applyBorder="1" applyAlignment="1" applyProtection="1">
      <alignment horizontal="left" vertical="center" wrapText="1" indent="1"/>
      <protection locked="0"/>
    </xf>
    <xf numFmtId="41" fontId="81" fillId="0" borderId="75" xfId="0" applyNumberFormat="1" applyFont="1" applyFill="1" applyBorder="1" applyAlignment="1" applyProtection="1">
      <alignment horizontal="left" vertical="center" wrapText="1" indent="1"/>
      <protection locked="0"/>
    </xf>
    <xf numFmtId="41" fontId="81"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3" fillId="0" borderId="14" xfId="0" applyFont="1" applyBorder="1" applyAlignment="1" applyProtection="1">
      <alignment vertical="center" wrapText="1"/>
      <protection locked="0"/>
    </xf>
    <xf numFmtId="0" fontId="84" fillId="0" borderId="15" xfId="0" applyFont="1" applyBorder="1" applyAlignment="1">
      <alignment wrapText="1"/>
    </xf>
    <xf numFmtId="0" fontId="84"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41"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41"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41"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41" fontId="81" fillId="0" borderId="79" xfId="0" applyNumberFormat="1" applyFont="1" applyFill="1" applyBorder="1" applyAlignment="1" applyProtection="1">
      <alignment vertical="center" wrapText="1"/>
      <protection locked="0"/>
    </xf>
    <xf numFmtId="0" fontId="81" fillId="0" borderId="76" xfId="0" applyFont="1" applyBorder="1" applyAlignment="1" applyProtection="1">
      <alignment vertical="center" wrapText="1"/>
      <protection locked="0"/>
    </xf>
    <xf numFmtId="0" fontId="81" fillId="0" borderId="61" xfId="0" applyFont="1" applyBorder="1" applyAlignment="1" applyProtection="1">
      <alignment vertical="center" wrapText="1"/>
      <protection locked="0"/>
    </xf>
    <xf numFmtId="0" fontId="83" fillId="0" borderId="0" xfId="0" applyFont="1" applyFill="1" applyBorder="1" applyAlignment="1" applyProtection="1">
      <alignment horizontal="left" vertical="center" wrapText="1"/>
      <protection/>
    </xf>
    <xf numFmtId="0" fontId="84" fillId="0" borderId="0" xfId="0" applyFont="1" applyBorder="1" applyAlignment="1" applyProtection="1">
      <alignment wrapText="1"/>
      <protection/>
    </xf>
    <xf numFmtId="0" fontId="84"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4"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2402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28575</xdr:colOff>
      <xdr:row>19</xdr:row>
      <xdr:rowOff>66675</xdr:rowOff>
    </xdr:from>
    <xdr:ext cx="76200" cy="190500"/>
    <xdr:sp fLocksText="0">
      <xdr:nvSpPr>
        <xdr:cNvPr id="1" name="Text Box 4"/>
        <xdr:cNvSpPr txBox="1">
          <a:spLocks noChangeArrowheads="1"/>
        </xdr:cNvSpPr>
      </xdr:nvSpPr>
      <xdr:spPr>
        <a:xfrm>
          <a:off x="3248025" y="49053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47625</xdr:rowOff>
    </xdr:to>
    <xdr:pic>
      <xdr:nvPicPr>
        <xdr:cNvPr id="2"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1714500</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120" zoomScaleNormal="120" zoomScalePageLayoutView="0" workbookViewId="0" topLeftCell="A2">
      <selection activeCell="C17" sqref="C17"/>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9" t="s">
        <v>135</v>
      </c>
      <c r="B4" s="310"/>
      <c r="C4" s="310"/>
      <c r="D4" s="310"/>
      <c r="E4" s="4"/>
      <c r="F4" s="4"/>
      <c r="G4" s="4"/>
      <c r="H4" s="4"/>
      <c r="I4" s="4"/>
      <c r="J4" s="4"/>
      <c r="K4" s="4"/>
      <c r="L4" s="4"/>
      <c r="M4" s="4"/>
      <c r="N4" s="4"/>
      <c r="O4" s="4"/>
      <c r="P4" s="4"/>
    </row>
    <row r="5" spans="1:16" ht="18.75" customHeight="1">
      <c r="A5" s="173" t="s">
        <v>0</v>
      </c>
      <c r="B5" s="180" t="s">
        <v>172</v>
      </c>
      <c r="C5" s="174" t="s">
        <v>16</v>
      </c>
      <c r="D5" s="181" t="s">
        <v>173</v>
      </c>
      <c r="E5" s="4"/>
      <c r="F5" s="4"/>
      <c r="G5" s="4"/>
      <c r="H5" s="4"/>
      <c r="I5" s="4"/>
      <c r="J5" s="4"/>
      <c r="K5" s="4"/>
      <c r="L5" s="4"/>
      <c r="M5" s="4"/>
      <c r="N5" s="4"/>
      <c r="O5" s="4"/>
      <c r="P5" s="4"/>
    </row>
    <row r="6" spans="1:16" ht="18.75" customHeight="1">
      <c r="A6" s="175" t="s">
        <v>1</v>
      </c>
      <c r="B6" s="311" t="s">
        <v>174</v>
      </c>
      <c r="C6" s="312"/>
      <c r="D6" s="313"/>
      <c r="E6" s="4"/>
      <c r="F6" s="4"/>
      <c r="G6" s="4"/>
      <c r="H6" s="4"/>
      <c r="I6" s="4"/>
      <c r="J6" s="4"/>
      <c r="K6" s="4"/>
      <c r="L6" s="4"/>
      <c r="M6" s="4"/>
      <c r="N6" s="4"/>
      <c r="O6" s="4"/>
      <c r="P6" s="4"/>
    </row>
    <row r="7" spans="1:16" ht="18.75" customHeight="1">
      <c r="A7" s="314" t="s">
        <v>67</v>
      </c>
      <c r="B7" s="315"/>
      <c r="C7" s="316"/>
      <c r="D7" s="182" t="s">
        <v>175</v>
      </c>
      <c r="E7" s="4"/>
      <c r="F7" s="4"/>
      <c r="G7" s="4"/>
      <c r="H7" s="4"/>
      <c r="I7" s="4"/>
      <c r="J7" s="4"/>
      <c r="K7" s="4"/>
      <c r="L7" s="4"/>
      <c r="M7" s="4"/>
      <c r="N7" s="4"/>
      <c r="O7" s="4"/>
      <c r="P7" s="4"/>
    </row>
    <row r="8" spans="1:16" ht="18.75" customHeight="1">
      <c r="A8" s="314" t="s">
        <v>134</v>
      </c>
      <c r="B8" s="317"/>
      <c r="C8" s="318"/>
      <c r="D8" s="183" t="s">
        <v>176</v>
      </c>
      <c r="E8" s="4"/>
      <c r="F8" s="4"/>
      <c r="G8" s="4"/>
      <c r="H8" s="4"/>
      <c r="I8" s="4"/>
      <c r="J8" s="4"/>
      <c r="K8" s="4"/>
      <c r="L8" s="4"/>
      <c r="M8" s="4"/>
      <c r="N8" s="4"/>
      <c r="O8" s="4"/>
      <c r="P8" s="4"/>
    </row>
    <row r="9" spans="1:16" ht="18.75" customHeight="1">
      <c r="A9" s="319" t="s">
        <v>133</v>
      </c>
      <c r="B9" s="320"/>
      <c r="C9" s="321"/>
      <c r="D9" s="184" t="s">
        <v>177</v>
      </c>
      <c r="E9" s="4"/>
      <c r="F9" s="4"/>
      <c r="G9" s="4"/>
      <c r="H9" s="4"/>
      <c r="I9" s="4"/>
      <c r="J9" s="4"/>
      <c r="K9" s="4"/>
      <c r="L9" s="4"/>
      <c r="M9" s="4"/>
      <c r="N9" s="4"/>
      <c r="O9" s="4"/>
      <c r="P9" s="4"/>
    </row>
    <row r="10" spans="1:16" ht="20.25" customHeight="1">
      <c r="A10" s="306" t="s">
        <v>75</v>
      </c>
      <c r="B10" s="307"/>
      <c r="C10" s="307"/>
      <c r="D10" s="308"/>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178</v>
      </c>
      <c r="B12" s="186" t="s">
        <v>182</v>
      </c>
      <c r="C12" s="186" t="s">
        <v>184</v>
      </c>
      <c r="D12" s="187" t="s">
        <v>179</v>
      </c>
      <c r="E12" s="9"/>
      <c r="F12" s="4"/>
      <c r="G12" s="4"/>
      <c r="H12" s="4"/>
      <c r="I12" s="4"/>
      <c r="J12" s="4"/>
      <c r="K12" s="4"/>
      <c r="L12" s="4"/>
      <c r="M12" s="4"/>
      <c r="N12" s="4"/>
      <c r="O12" s="4"/>
      <c r="P12" s="4"/>
    </row>
    <row r="13" spans="1:16" ht="27" customHeight="1">
      <c r="A13" s="188"/>
      <c r="B13" s="189"/>
      <c r="C13" s="189"/>
      <c r="D13" s="190"/>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180</v>
      </c>
      <c r="B17" s="186" t="s">
        <v>183</v>
      </c>
      <c r="C17" s="186" t="s">
        <v>184</v>
      </c>
      <c r="D17" s="301" t="s">
        <v>181</v>
      </c>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02" t="s">
        <v>17</v>
      </c>
      <c r="C22" s="302" t="s">
        <v>17</v>
      </c>
      <c r="D22" s="196"/>
      <c r="E22" s="9"/>
      <c r="F22" s="4"/>
      <c r="G22" s="4"/>
      <c r="H22" s="4"/>
      <c r="I22" s="4"/>
      <c r="J22" s="4"/>
      <c r="K22" s="4"/>
      <c r="L22" s="4"/>
      <c r="M22" s="4"/>
      <c r="N22" s="4"/>
      <c r="O22" s="4"/>
      <c r="P22" s="4"/>
    </row>
    <row r="23" spans="1:16" ht="27" customHeight="1">
      <c r="A23" s="195"/>
      <c r="B23" s="303"/>
      <c r="C23" s="303"/>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02" t="s">
        <v>17</v>
      </c>
      <c r="C25" s="200"/>
      <c r="D25" s="196"/>
      <c r="E25" s="9"/>
      <c r="F25" s="4"/>
      <c r="G25" s="4"/>
      <c r="H25" s="4"/>
      <c r="I25" s="4"/>
      <c r="J25" s="4"/>
      <c r="K25" s="4"/>
      <c r="L25" s="4"/>
      <c r="M25" s="4"/>
      <c r="N25" s="4"/>
      <c r="O25" s="4"/>
      <c r="P25" s="4"/>
    </row>
    <row r="26" spans="1:16" ht="27" customHeight="1">
      <c r="A26" s="199"/>
      <c r="B26" s="303"/>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4" t="s">
        <v>70</v>
      </c>
      <c r="B28" s="305"/>
      <c r="C28" s="305"/>
      <c r="D28" s="305"/>
      <c r="E28" s="9"/>
      <c r="F28" s="4"/>
      <c r="G28" s="4"/>
      <c r="H28" s="4"/>
      <c r="I28" s="4"/>
      <c r="J28" s="4"/>
      <c r="K28" s="4"/>
      <c r="L28" s="4"/>
      <c r="M28" s="4"/>
      <c r="N28" s="4"/>
      <c r="O28" s="4"/>
      <c r="P28" s="4"/>
    </row>
    <row r="29" spans="1:16" ht="14.25" customHeight="1">
      <c r="A29" s="304" t="s">
        <v>71</v>
      </c>
      <c r="B29" s="305"/>
      <c r="C29" s="305"/>
      <c r="D29" s="305"/>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A4:D4"/>
    <mergeCell ref="B6:D6"/>
    <mergeCell ref="A7:C7"/>
    <mergeCell ref="A8:C8"/>
    <mergeCell ref="A9:C9"/>
    <mergeCell ref="B25:B26"/>
    <mergeCell ref="A29:D29"/>
    <mergeCell ref="A28:D28"/>
    <mergeCell ref="A10:D10"/>
    <mergeCell ref="B22:B23"/>
    <mergeCell ref="C22:C23"/>
  </mergeCells>
  <printOptions horizontalCentered="1" verticalCentered="1"/>
  <pageMargins left="0.3937007874015748" right="0.2362204724409449" top="0.31496062992125984" bottom="0.5905511811023623" header="0.1968503937007874" footer="0.31496062992125984"/>
  <pageSetup horizontalDpi="600" verticalDpi="600" orientation="portrait"/>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tabSelected="1" zoomScalePageLayoutView="0" workbookViewId="0" topLeftCell="A1">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9" t="s">
        <v>144</v>
      </c>
      <c r="B3" s="310"/>
      <c r="C3" s="310"/>
      <c r="D3" s="310"/>
      <c r="E3" s="11"/>
      <c r="F3" s="4"/>
      <c r="G3" s="4"/>
      <c r="H3" s="4"/>
      <c r="I3" s="4"/>
      <c r="J3" s="4"/>
      <c r="K3" s="4"/>
      <c r="L3" s="4"/>
      <c r="M3" s="4"/>
      <c r="N3" s="4"/>
      <c r="O3" s="4"/>
      <c r="P3" s="4"/>
    </row>
    <row r="4" spans="1:16" ht="26.25" customHeight="1">
      <c r="A4" s="173" t="s">
        <v>0</v>
      </c>
      <c r="B4" s="126" t="str">
        <f>Identification!B5</f>
        <v>R-4213-2022p.1</v>
      </c>
      <c r="C4" s="205" t="s">
        <v>16</v>
      </c>
      <c r="D4" s="127" t="str">
        <f>Identification!D5</f>
        <v>18 novembre 2022 au 25 jnvier 2023</v>
      </c>
      <c r="E4" s="11"/>
      <c r="F4" s="4"/>
      <c r="G4" s="4"/>
      <c r="H4" s="4"/>
      <c r="I4" s="4"/>
      <c r="J4" s="4"/>
      <c r="K4" s="4"/>
      <c r="L4" s="4"/>
      <c r="M4" s="4"/>
      <c r="N4" s="4"/>
      <c r="O4" s="4"/>
      <c r="P4" s="4"/>
    </row>
    <row r="5" spans="1:16" ht="26.25" customHeight="1">
      <c r="A5" s="175" t="s">
        <v>1</v>
      </c>
      <c r="B5" s="342" t="str">
        <f>Identification!B6:D6</f>
        <v>ACEF de Québec</v>
      </c>
      <c r="C5" s="343"/>
      <c r="D5" s="344"/>
      <c r="E5" s="11"/>
      <c r="F5" s="111"/>
      <c r="G5" s="111"/>
      <c r="H5" s="4"/>
      <c r="I5" s="4"/>
      <c r="J5" s="4"/>
      <c r="K5" s="4"/>
      <c r="L5" s="4"/>
      <c r="M5" s="4"/>
      <c r="N5" s="4"/>
      <c r="O5" s="4"/>
      <c r="P5" s="4"/>
    </row>
    <row r="6" spans="1:16" ht="22.5" customHeight="1">
      <c r="A6" s="355" t="s">
        <v>20</v>
      </c>
      <c r="B6" s="356"/>
      <c r="C6" s="356"/>
      <c r="D6" s="357"/>
      <c r="E6" s="11"/>
      <c r="F6" s="4"/>
      <c r="G6" s="4"/>
      <c r="H6" s="4"/>
      <c r="I6" s="4"/>
      <c r="J6" s="4"/>
      <c r="K6" s="4"/>
      <c r="L6" s="4"/>
      <c r="M6" s="4"/>
      <c r="N6" s="4"/>
      <c r="O6" s="4"/>
      <c r="P6" s="4"/>
    </row>
    <row r="7" spans="1:16" ht="19.5" customHeight="1">
      <c r="A7" s="206" t="s">
        <v>2</v>
      </c>
      <c r="B7" s="354" t="s">
        <v>131</v>
      </c>
      <c r="C7" s="354"/>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16.5</v>
      </c>
      <c r="C9" s="297">
        <f>Honoraires!D14</f>
        <v>11</v>
      </c>
      <c r="D9" s="128">
        <f>Honoraires!H14</f>
        <v>8867.72</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23.25</v>
      </c>
      <c r="C11" s="297">
        <f>Honoraires!D20</f>
        <v>10.25</v>
      </c>
      <c r="D11" s="128">
        <f>Honoraires!H20</f>
        <v>8642</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39.8</v>
      </c>
      <c r="C17" s="240">
        <f>C9+C11+C13+C15</f>
        <v>21.3</v>
      </c>
      <c r="D17" s="241">
        <f>D9+D11+D13+D15</f>
        <v>17509.72</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1" t="s">
        <v>56</v>
      </c>
      <c r="B19" s="352"/>
      <c r="C19" s="352"/>
      <c r="D19" s="353"/>
      <c r="E19" s="9"/>
      <c r="F19" s="4"/>
      <c r="G19" s="4"/>
      <c r="H19" s="4"/>
      <c r="I19" s="4"/>
      <c r="J19" s="4"/>
      <c r="K19" s="4"/>
      <c r="L19" s="4"/>
      <c r="M19" s="4"/>
      <c r="N19" s="4"/>
      <c r="O19" s="4"/>
      <c r="P19" s="4"/>
    </row>
    <row r="20" spans="1:16" ht="33" customHeight="1">
      <c r="A20" s="348" t="s">
        <v>21</v>
      </c>
      <c r="B20" s="349"/>
      <c r="C20" s="350"/>
      <c r="D20" s="219" t="s">
        <v>4</v>
      </c>
      <c r="E20" s="4"/>
      <c r="F20" s="4"/>
      <c r="G20" s="4"/>
      <c r="H20" s="4"/>
      <c r="I20" s="4"/>
      <c r="J20" s="4"/>
      <c r="K20" s="4"/>
      <c r="L20" s="4"/>
      <c r="M20" s="4"/>
      <c r="N20" s="4"/>
      <c r="O20" s="4"/>
      <c r="P20" s="4"/>
    </row>
    <row r="21" spans="1:16" ht="19.5" customHeight="1">
      <c r="A21" s="331" t="s">
        <v>22</v>
      </c>
      <c r="B21" s="332"/>
      <c r="C21" s="333"/>
      <c r="D21" s="129">
        <f>ROUND(0.03*D17,2)</f>
        <v>525.29</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31" t="s">
        <v>5</v>
      </c>
      <c r="B23" s="334"/>
      <c r="C23" s="335"/>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36" t="s">
        <v>119</v>
      </c>
      <c r="B25" s="337"/>
      <c r="C25" s="338"/>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28" t="s">
        <v>59</v>
      </c>
      <c r="B27" s="329"/>
      <c r="C27" s="330"/>
      <c r="D27" s="242">
        <f>D21+D23+D25</f>
        <v>525.29</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45" t="s">
        <v>126</v>
      </c>
      <c r="B29" s="346"/>
      <c r="C29" s="347"/>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39" t="s">
        <v>111</v>
      </c>
      <c r="B31" s="340"/>
      <c r="C31" s="341"/>
      <c r="D31" s="243">
        <f>D17+D27+D29</f>
        <v>18035.01</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25" t="s">
        <v>137</v>
      </c>
      <c r="B33" s="326"/>
      <c r="C33" s="327"/>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v>16123.13</v>
      </c>
      <c r="D35" s="244">
        <f>ROUND((D31-C35)/C35,4)</f>
        <v>0.119</v>
      </c>
      <c r="E35" s="9"/>
      <c r="F35" s="9"/>
      <c r="G35" s="4"/>
      <c r="H35" s="4"/>
      <c r="I35" s="4"/>
      <c r="J35" s="4"/>
      <c r="K35" s="4"/>
      <c r="L35" s="4"/>
      <c r="M35" s="4"/>
      <c r="N35" s="4"/>
      <c r="O35" s="4"/>
      <c r="P35" s="4"/>
    </row>
    <row r="36" spans="1:16" ht="38.25" customHeight="1">
      <c r="A36" s="322" t="s">
        <v>112</v>
      </c>
      <c r="B36" s="323"/>
      <c r="C36" s="323"/>
      <c r="D36" s="324"/>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7">
      <selection activeCell="G18" sqref="G18"/>
    </sheetView>
  </sheetViews>
  <sheetFormatPr defaultColWidth="0" defaultRowHeight="0" customHeight="1" zeroHeight="1"/>
  <cols>
    <col min="1" max="1" width="4.421875" style="0" customWidth="1"/>
    <col min="2" max="2" width="20.421875" style="0" customWidth="1"/>
    <col min="3" max="3" width="12.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9" t="s">
        <v>136</v>
      </c>
      <c r="B3" s="323"/>
      <c r="C3" s="323"/>
      <c r="D3" s="323"/>
      <c r="E3" s="323"/>
      <c r="F3" s="323"/>
      <c r="G3" s="323"/>
      <c r="H3" s="323"/>
      <c r="I3" s="11"/>
      <c r="J3" s="11"/>
      <c r="K3" s="11"/>
      <c r="L3" s="11"/>
      <c r="M3" s="11"/>
      <c r="N3" s="11"/>
      <c r="O3" s="11"/>
      <c r="P3" s="11"/>
      <c r="Q3" s="11"/>
    </row>
    <row r="4" spans="1:17" ht="26.25" customHeight="1">
      <c r="A4" s="154" t="s">
        <v>0</v>
      </c>
      <c r="B4" s="130"/>
      <c r="C4" s="155" t="str">
        <f>Identification!B5</f>
        <v>R-4213-2022p.1</v>
      </c>
      <c r="D4" s="373" t="s">
        <v>16</v>
      </c>
      <c r="E4" s="374"/>
      <c r="F4" s="368" t="str">
        <f>Identification!D5</f>
        <v>18 novembre 2022 au 25 jnvier 2023</v>
      </c>
      <c r="G4" s="369"/>
      <c r="H4" s="370"/>
      <c r="I4" s="11"/>
      <c r="J4" s="11"/>
      <c r="K4" s="11"/>
      <c r="L4" s="11"/>
      <c r="M4" s="11"/>
      <c r="N4" s="11"/>
      <c r="O4" s="11"/>
      <c r="P4" s="11"/>
      <c r="Q4" s="11"/>
    </row>
    <row r="5" spans="1:17" ht="26.25" customHeight="1">
      <c r="A5" s="131" t="s">
        <v>1</v>
      </c>
      <c r="B5" s="132"/>
      <c r="C5" s="342" t="str">
        <f>Identification!B6</f>
        <v>ACEF de Québec</v>
      </c>
      <c r="D5" s="371"/>
      <c r="E5" s="371"/>
      <c r="F5" s="371"/>
      <c r="G5" s="371"/>
      <c r="H5" s="372"/>
      <c r="I5" s="11"/>
      <c r="J5" s="11"/>
      <c r="K5" s="11"/>
      <c r="L5" s="11"/>
      <c r="M5" s="11"/>
      <c r="N5" s="11"/>
      <c r="O5" s="11"/>
      <c r="P5" s="11"/>
      <c r="Q5" s="11"/>
    </row>
    <row r="6" spans="1:17" ht="20.25" customHeight="1">
      <c r="A6" s="233"/>
      <c r="B6" s="381" t="s">
        <v>58</v>
      </c>
      <c r="C6" s="382"/>
      <c r="D6" s="382"/>
      <c r="E6" s="382"/>
      <c r="F6" s="383"/>
      <c r="G6" s="383"/>
      <c r="H6" s="384"/>
      <c r="I6" s="11"/>
      <c r="J6" s="11"/>
      <c r="K6" s="11"/>
      <c r="L6" s="11"/>
      <c r="M6" s="11"/>
      <c r="N6" s="11"/>
      <c r="O6" s="11"/>
      <c r="P6" s="11"/>
      <c r="Q6" s="11"/>
    </row>
    <row r="7" spans="1:17" ht="3.75" customHeight="1">
      <c r="A7" s="143"/>
      <c r="B7" s="144"/>
      <c r="C7" s="385"/>
      <c r="D7" s="386"/>
      <c r="E7" s="133"/>
      <c r="F7" s="133"/>
      <c r="G7" s="133"/>
      <c r="H7" s="134"/>
      <c r="I7" s="11"/>
      <c r="J7" s="11"/>
      <c r="K7" s="11"/>
      <c r="L7" s="11"/>
      <c r="M7" s="11"/>
      <c r="N7" s="11"/>
      <c r="O7" s="11"/>
      <c r="P7" s="11"/>
      <c r="Q7" s="11"/>
    </row>
    <row r="8" spans="1:17" ht="17.25" customHeight="1">
      <c r="A8" s="135" t="s">
        <v>2</v>
      </c>
      <c r="B8" s="145"/>
      <c r="C8" s="379" t="s">
        <v>139</v>
      </c>
      <c r="D8" s="380"/>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4" t="s">
        <v>115</v>
      </c>
      <c r="B10" s="147" t="str">
        <f>Identification!A12</f>
        <v>Hélène Sicard</v>
      </c>
      <c r="C10" s="245">
        <v>16.5</v>
      </c>
      <c r="D10" s="245">
        <v>11</v>
      </c>
      <c r="E10" s="246">
        <v>300</v>
      </c>
      <c r="F10" s="169">
        <f>ROUND(((D10*E10)+(C10*E10)),2)</f>
        <v>8250</v>
      </c>
      <c r="G10" s="252">
        <v>617.72</v>
      </c>
      <c r="H10" s="166">
        <f>ROUND(F10+G10,2)</f>
        <v>8867.72</v>
      </c>
      <c r="I10" s="11"/>
      <c r="J10" s="11"/>
      <c r="K10" s="11"/>
      <c r="L10" s="11"/>
      <c r="M10" s="11"/>
      <c r="N10" s="11"/>
      <c r="O10" s="11"/>
      <c r="P10" s="11"/>
      <c r="Q10" s="11"/>
    </row>
    <row r="11" spans="1:17" ht="20.25" customHeight="1">
      <c r="A11" s="365"/>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65"/>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65"/>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66"/>
      <c r="B14" s="158" t="s">
        <v>18</v>
      </c>
      <c r="C14" s="159">
        <f>SUM(C10:C13)</f>
        <v>16.5</v>
      </c>
      <c r="D14" s="159">
        <f>SUM(D10:D13)</f>
        <v>11</v>
      </c>
      <c r="E14" s="362"/>
      <c r="F14" s="160">
        <f>F10+F11+F12+F13</f>
        <v>8250</v>
      </c>
      <c r="G14" s="160">
        <f>G10+G11+G12+G13</f>
        <v>617.72</v>
      </c>
      <c r="H14" s="161">
        <f>ROUND(F14+G14,2)</f>
        <v>8867.72</v>
      </c>
      <c r="I14" s="11"/>
      <c r="J14" s="11"/>
      <c r="K14" s="11"/>
      <c r="L14" s="11"/>
      <c r="M14" s="11"/>
      <c r="N14" s="11"/>
      <c r="O14" s="11"/>
      <c r="P14" s="11"/>
      <c r="Q14" s="11"/>
    </row>
    <row r="15" spans="1:17" ht="12.75" customHeight="1">
      <c r="A15" s="367"/>
      <c r="B15" s="162"/>
      <c r="C15" s="172" t="s">
        <v>153</v>
      </c>
      <c r="D15" s="172" t="s">
        <v>154</v>
      </c>
      <c r="E15" s="363"/>
      <c r="F15" s="163" t="s">
        <v>64</v>
      </c>
      <c r="G15" s="163" t="s">
        <v>14</v>
      </c>
      <c r="H15" s="164" t="s">
        <v>19</v>
      </c>
      <c r="I15" s="11"/>
      <c r="J15" s="11"/>
      <c r="K15" s="11"/>
      <c r="L15" s="11"/>
      <c r="M15" s="11"/>
      <c r="N15" s="11"/>
      <c r="O15" s="11"/>
      <c r="P15" s="11"/>
      <c r="Q15" s="11"/>
    </row>
    <row r="16" spans="1:17" ht="20.25" customHeight="1">
      <c r="A16" s="364" t="s">
        <v>116</v>
      </c>
      <c r="B16" s="147" t="str">
        <f>Identification!A17</f>
        <v>Jean-François Blain</v>
      </c>
      <c r="C16" s="245">
        <v>23.25</v>
      </c>
      <c r="D16" s="245">
        <v>10.25</v>
      </c>
      <c r="E16" s="246">
        <v>240</v>
      </c>
      <c r="F16" s="169">
        <f>ROUND(((D16*E16)+(C16*E16)),2)</f>
        <v>8040</v>
      </c>
      <c r="G16" s="252">
        <v>602</v>
      </c>
      <c r="H16" s="166">
        <f>ROUND(F16+G16,2)</f>
        <v>8642</v>
      </c>
      <c r="I16" s="11"/>
      <c r="J16" s="11"/>
      <c r="K16" s="11"/>
      <c r="L16" s="11"/>
      <c r="M16" s="11"/>
      <c r="N16" s="11"/>
      <c r="O16" s="11"/>
      <c r="P16" s="11"/>
      <c r="Q16" s="11"/>
    </row>
    <row r="17" spans="1:17" ht="20.25" customHeight="1">
      <c r="A17" s="365"/>
      <c r="B17" s="147">
        <f>Identification!A18</f>
        <v>0</v>
      </c>
      <c r="C17" s="247"/>
      <c r="D17" s="247"/>
      <c r="E17" s="248"/>
      <c r="F17" s="170">
        <f>ROUND(((D17*E17)+(C17*E17)),2)</f>
        <v>0</v>
      </c>
      <c r="G17" s="253"/>
      <c r="H17" s="167">
        <f>ROUND(F17+G17,2)</f>
        <v>0</v>
      </c>
      <c r="I17" s="11"/>
      <c r="J17" s="11"/>
      <c r="K17" s="11"/>
      <c r="L17" s="11"/>
      <c r="M17" s="11"/>
      <c r="N17" s="11"/>
      <c r="O17" s="11"/>
      <c r="P17" s="11"/>
      <c r="Q17" s="11"/>
    </row>
    <row r="18" spans="1:17" ht="20.25" customHeight="1">
      <c r="A18" s="365"/>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65"/>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66"/>
      <c r="B20" s="158" t="s">
        <v>18</v>
      </c>
      <c r="C20" s="159">
        <f>SUM(C16:C19)</f>
        <v>23.25</v>
      </c>
      <c r="D20" s="159">
        <f>SUM(D16:D19)</f>
        <v>10.25</v>
      </c>
      <c r="E20" s="362"/>
      <c r="F20" s="160">
        <f>F16+F17+F18+F19</f>
        <v>8040</v>
      </c>
      <c r="G20" s="160">
        <f>G16+G17+G18+G19</f>
        <v>602</v>
      </c>
      <c r="H20" s="161">
        <f>ROUND(F20+G20,2)</f>
        <v>8642</v>
      </c>
      <c r="I20" s="11"/>
      <c r="J20" s="11"/>
      <c r="K20" s="11"/>
      <c r="L20" s="11"/>
      <c r="M20" s="11"/>
      <c r="N20" s="11"/>
      <c r="O20" s="11"/>
      <c r="P20" s="11"/>
      <c r="Q20" s="11"/>
    </row>
    <row r="21" spans="1:17" ht="12.75" customHeight="1">
      <c r="A21" s="367"/>
      <c r="B21" s="162"/>
      <c r="C21" s="172" t="s">
        <v>23</v>
      </c>
      <c r="D21" s="172" t="s">
        <v>24</v>
      </c>
      <c r="E21" s="363"/>
      <c r="F21" s="163" t="s">
        <v>25</v>
      </c>
      <c r="G21" s="163" t="s">
        <v>26</v>
      </c>
      <c r="H21" s="164" t="s">
        <v>27</v>
      </c>
      <c r="I21" s="11"/>
      <c r="J21" s="11"/>
      <c r="K21" s="11"/>
      <c r="L21" s="11"/>
      <c r="M21" s="11"/>
      <c r="N21" s="11"/>
      <c r="O21" s="11"/>
      <c r="P21" s="11"/>
      <c r="Q21" s="11"/>
    </row>
    <row r="22" spans="1:17" ht="20.25" customHeight="1">
      <c r="A22" s="364"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65"/>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66"/>
      <c r="B24" s="158" t="s">
        <v>18</v>
      </c>
      <c r="C24" s="171">
        <f>SUM(C22:C23)</f>
        <v>0</v>
      </c>
      <c r="D24" s="171">
        <f>SUM(D22:D23)</f>
        <v>0</v>
      </c>
      <c r="E24" s="362"/>
      <c r="F24" s="160">
        <f>F22+F23</f>
        <v>0</v>
      </c>
      <c r="G24" s="160">
        <f>G22+G23</f>
        <v>0</v>
      </c>
      <c r="H24" s="161">
        <f>ROUND(F24+G24,2)</f>
        <v>0</v>
      </c>
      <c r="I24" s="11"/>
      <c r="J24" s="11"/>
      <c r="K24" s="11"/>
      <c r="L24" s="11"/>
      <c r="M24" s="11"/>
      <c r="N24" s="11"/>
      <c r="O24" s="11"/>
      <c r="P24" s="11"/>
      <c r="Q24" s="11"/>
    </row>
    <row r="25" spans="1:17" ht="12.75" customHeight="1">
      <c r="A25" s="367"/>
      <c r="B25" s="162"/>
      <c r="C25" s="172" t="s">
        <v>28</v>
      </c>
      <c r="D25" s="172" t="s">
        <v>29</v>
      </c>
      <c r="E25" s="363"/>
      <c r="F25" s="163" t="s">
        <v>30</v>
      </c>
      <c r="G25" s="163" t="s">
        <v>33</v>
      </c>
      <c r="H25" s="164" t="s">
        <v>34</v>
      </c>
      <c r="I25" s="11"/>
      <c r="J25" s="11"/>
      <c r="K25" s="11"/>
      <c r="L25" s="11"/>
      <c r="M25" s="11"/>
      <c r="N25" s="11"/>
      <c r="O25" s="11"/>
      <c r="P25" s="11"/>
      <c r="Q25" s="11"/>
    </row>
    <row r="26" spans="1:17" ht="20.25" customHeight="1">
      <c r="A26" s="364"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65"/>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66"/>
      <c r="B28" s="158" t="s">
        <v>18</v>
      </c>
      <c r="C28" s="159">
        <f>SUM(C26:C27)</f>
        <v>0</v>
      </c>
      <c r="D28" s="159">
        <f>SUM(D26:D27)</f>
        <v>0</v>
      </c>
      <c r="E28" s="362"/>
      <c r="F28" s="160">
        <f>F26+F27</f>
        <v>0</v>
      </c>
      <c r="G28" s="160">
        <f>G26+G27</f>
        <v>0</v>
      </c>
      <c r="H28" s="161">
        <f>ROUND(F28+G28,2)</f>
        <v>0</v>
      </c>
      <c r="I28" s="11"/>
      <c r="J28" s="11"/>
      <c r="K28" s="11"/>
      <c r="L28" s="11"/>
      <c r="M28" s="11"/>
      <c r="N28" s="11"/>
      <c r="O28" s="11"/>
      <c r="P28" s="11"/>
      <c r="Q28" s="11"/>
    </row>
    <row r="29" spans="1:17" ht="12.75" customHeight="1">
      <c r="A29" s="367"/>
      <c r="B29" s="162"/>
      <c r="C29" s="172" t="s">
        <v>35</v>
      </c>
      <c r="D29" s="172" t="s">
        <v>36</v>
      </c>
      <c r="E29" s="363"/>
      <c r="F29" s="163" t="s">
        <v>37</v>
      </c>
      <c r="G29" s="163" t="s">
        <v>38</v>
      </c>
      <c r="H29" s="164" t="s">
        <v>39</v>
      </c>
      <c r="I29" s="11"/>
      <c r="J29" s="11"/>
      <c r="K29" s="11"/>
      <c r="L29" s="11"/>
      <c r="M29" s="11"/>
      <c r="N29" s="11"/>
      <c r="O29" s="11"/>
      <c r="P29" s="11"/>
      <c r="Q29" s="11"/>
    </row>
    <row r="30" spans="1:17" ht="31.5" customHeight="1">
      <c r="A30" s="359" t="s">
        <v>66</v>
      </c>
      <c r="B30" s="360"/>
      <c r="C30" s="360"/>
      <c r="D30" s="360"/>
      <c r="E30" s="361"/>
      <c r="F30" s="237">
        <f>F14+F20+F24+F28</f>
        <v>16290</v>
      </c>
      <c r="G30" s="237">
        <f>G14+G20+G24+G28</f>
        <v>1219.72</v>
      </c>
      <c r="H30" s="238">
        <f>H14+H20+H24+H28</f>
        <v>17509.72</v>
      </c>
      <c r="I30" s="11"/>
      <c r="J30" s="11"/>
      <c r="K30" s="11"/>
      <c r="L30" s="11"/>
      <c r="M30" s="11"/>
      <c r="N30" s="11"/>
      <c r="O30" s="11"/>
      <c r="P30" s="11"/>
      <c r="Q30" s="11"/>
    </row>
    <row r="31" spans="1:17" ht="12" customHeight="1">
      <c r="A31" s="377"/>
      <c r="B31" s="378"/>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8"/>
      <c r="C33" s="358"/>
      <c r="D33" s="358"/>
      <c r="E33" s="358"/>
      <c r="F33" s="358"/>
      <c r="G33" s="358"/>
      <c r="H33" s="358"/>
      <c r="I33" s="4"/>
      <c r="J33" s="11"/>
      <c r="K33" s="11"/>
      <c r="L33" s="11"/>
      <c r="M33" s="11"/>
      <c r="N33" s="11"/>
      <c r="O33" s="11"/>
      <c r="P33" s="11"/>
      <c r="Q33" s="11"/>
    </row>
    <row r="34" spans="1:17" ht="48" customHeight="1">
      <c r="A34" s="375" t="s">
        <v>114</v>
      </c>
      <c r="B34" s="376"/>
      <c r="C34" s="376"/>
      <c r="D34" s="376"/>
      <c r="E34" s="376"/>
      <c r="F34" s="376"/>
      <c r="G34" s="376"/>
      <c r="H34" s="376"/>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98" t="s">
        <v>136</v>
      </c>
      <c r="B3" s="399"/>
      <c r="C3" s="399"/>
      <c r="D3" s="399"/>
      <c r="E3" s="400"/>
      <c r="F3" s="400"/>
      <c r="G3" s="11"/>
      <c r="H3" s="11"/>
      <c r="I3" s="11"/>
      <c r="J3" s="11"/>
      <c r="K3" s="11"/>
      <c r="L3" s="11"/>
      <c r="M3" s="11"/>
      <c r="N3" s="11"/>
      <c r="O3" s="11"/>
      <c r="P3" s="11"/>
    </row>
    <row r="4" spans="1:16" ht="26.25" customHeight="1">
      <c r="A4" s="3" t="s">
        <v>0</v>
      </c>
      <c r="B4" s="126" t="str">
        <f>Identification!B5</f>
        <v>R-4213-2022p.1</v>
      </c>
      <c r="C4" s="401" t="s">
        <v>16</v>
      </c>
      <c r="D4" s="402"/>
      <c r="E4" s="403" t="str">
        <f>Identification!D5</f>
        <v>18 novembre 2022 au 25 jnvier 2023</v>
      </c>
      <c r="F4" s="404"/>
      <c r="G4" s="11"/>
      <c r="H4" s="11"/>
      <c r="I4" s="11"/>
      <c r="J4" s="11"/>
      <c r="K4" s="11"/>
      <c r="L4" s="11"/>
      <c r="M4" s="11"/>
      <c r="N4" s="11"/>
      <c r="O4" s="11"/>
      <c r="P4" s="11"/>
    </row>
    <row r="5" spans="1:16" ht="26.25" customHeight="1">
      <c r="A5" s="10" t="s">
        <v>1</v>
      </c>
      <c r="B5" s="405" t="str">
        <f>Identification!B6:D6</f>
        <v>ACEF de Québec</v>
      </c>
      <c r="C5" s="406"/>
      <c r="D5" s="406"/>
      <c r="E5" s="406"/>
      <c r="F5" s="407"/>
      <c r="G5" s="11"/>
      <c r="H5" s="11"/>
      <c r="I5" s="11"/>
      <c r="J5" s="11"/>
      <c r="K5" s="11"/>
      <c r="L5" s="11"/>
      <c r="M5" s="11"/>
      <c r="N5" s="11"/>
      <c r="O5" s="11"/>
      <c r="P5" s="11"/>
    </row>
    <row r="6" spans="1:16" ht="26.25" customHeight="1">
      <c r="A6" s="18" t="s">
        <v>74</v>
      </c>
      <c r="B6" s="395"/>
      <c r="C6" s="396"/>
      <c r="D6" s="396"/>
      <c r="E6" s="396"/>
      <c r="F6" s="397"/>
      <c r="G6" s="11"/>
      <c r="H6" s="11"/>
      <c r="I6" s="11"/>
      <c r="J6" s="11"/>
      <c r="K6" s="11"/>
      <c r="L6" s="11"/>
      <c r="M6" s="11"/>
      <c r="N6" s="11"/>
      <c r="O6" s="11"/>
      <c r="P6" s="11"/>
    </row>
    <row r="7" spans="1:16" ht="20.25" customHeight="1">
      <c r="A7" s="391" t="s">
        <v>72</v>
      </c>
      <c r="B7" s="392"/>
      <c r="C7" s="392"/>
      <c r="D7" s="392"/>
      <c r="E7" s="393"/>
      <c r="F7" s="394"/>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408" t="s">
        <v>10</v>
      </c>
      <c r="C11" s="59"/>
      <c r="D11" s="259"/>
      <c r="E11" s="259"/>
      <c r="F11" s="37">
        <f>ROUND(D11+E11,2)</f>
        <v>0</v>
      </c>
      <c r="G11" s="11"/>
      <c r="H11" s="11"/>
      <c r="I11" s="11"/>
      <c r="J11" s="11"/>
      <c r="K11" s="11"/>
      <c r="L11" s="11"/>
      <c r="M11" s="11"/>
      <c r="N11" s="11"/>
      <c r="O11" s="11"/>
      <c r="P11" s="11"/>
    </row>
    <row r="12" spans="1:16" ht="27" customHeight="1">
      <c r="A12" s="44" t="s">
        <v>11</v>
      </c>
      <c r="B12" s="409"/>
      <c r="C12" s="60"/>
      <c r="D12" s="259"/>
      <c r="E12" s="259"/>
      <c r="F12" s="37">
        <f>ROUND(D12+E12,2)</f>
        <v>0</v>
      </c>
      <c r="G12" s="11"/>
      <c r="H12" s="11"/>
      <c r="I12" s="11"/>
      <c r="J12" s="11"/>
      <c r="K12" s="11"/>
      <c r="L12" s="11"/>
      <c r="M12" s="11"/>
      <c r="N12" s="11"/>
      <c r="O12" s="11"/>
      <c r="P12" s="11"/>
    </row>
    <row r="13" spans="1:16" ht="26.25" customHeight="1">
      <c r="A13" s="45" t="s">
        <v>12</v>
      </c>
      <c r="B13" s="410"/>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389" t="s">
        <v>62</v>
      </c>
      <c r="B21" s="390"/>
      <c r="C21" s="390"/>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91" t="s">
        <v>65</v>
      </c>
      <c r="B23" s="392"/>
      <c r="C23" s="392"/>
      <c r="D23" s="392"/>
      <c r="E23" s="393"/>
      <c r="F23" s="394"/>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389" t="s">
        <v>63</v>
      </c>
      <c r="B27" s="390"/>
      <c r="C27" s="390"/>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87" t="s">
        <v>125</v>
      </c>
      <c r="B30" s="388"/>
      <c r="C30" s="388"/>
      <c r="D30" s="388"/>
      <c r="E30" s="388"/>
      <c r="F30" s="388"/>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98" t="s">
        <v>136</v>
      </c>
      <c r="B3" s="399"/>
      <c r="C3" s="399"/>
      <c r="D3" s="399"/>
      <c r="E3" s="400"/>
      <c r="F3" s="400"/>
      <c r="G3" s="400"/>
      <c r="H3" s="11"/>
      <c r="I3" s="4"/>
      <c r="J3" s="4"/>
      <c r="K3" s="4"/>
      <c r="L3" s="4"/>
      <c r="M3" s="4"/>
      <c r="N3" s="4"/>
      <c r="O3" s="4"/>
      <c r="P3" s="4"/>
    </row>
    <row r="4" spans="1:16" ht="26.25" customHeight="1">
      <c r="A4" s="427" t="s">
        <v>0</v>
      </c>
      <c r="B4" s="428"/>
      <c r="C4" s="126" t="str">
        <f>Identification!B5</f>
        <v>R-4213-2022p.1</v>
      </c>
      <c r="D4" s="429" t="s">
        <v>16</v>
      </c>
      <c r="E4" s="430"/>
      <c r="F4" s="425" t="str">
        <f>Identification!D5</f>
        <v>18 novembre 2022 au 25 jnvier 2023</v>
      </c>
      <c r="G4" s="426"/>
      <c r="H4" s="11"/>
      <c r="I4" s="4"/>
      <c r="J4" s="4"/>
      <c r="K4" s="4"/>
      <c r="L4" s="4"/>
      <c r="M4" s="4"/>
      <c r="N4" s="4"/>
      <c r="O4" s="4"/>
      <c r="P4" s="4"/>
    </row>
    <row r="5" spans="1:16" ht="26.25" customHeight="1">
      <c r="A5" s="417" t="s">
        <v>1</v>
      </c>
      <c r="B5" s="418"/>
      <c r="C5" s="419" t="str">
        <f>Identification!B6</f>
        <v>ACEF de Québec</v>
      </c>
      <c r="D5" s="420"/>
      <c r="E5" s="420"/>
      <c r="F5" s="420"/>
      <c r="G5" s="421"/>
      <c r="H5" s="11"/>
      <c r="I5" s="4"/>
      <c r="J5" s="4"/>
      <c r="K5" s="4"/>
      <c r="L5" s="4"/>
      <c r="M5" s="4"/>
      <c r="N5" s="4"/>
      <c r="O5" s="4"/>
      <c r="P5" s="4"/>
    </row>
    <row r="6" spans="1:16" ht="20.25" customHeight="1">
      <c r="A6" s="411" t="s">
        <v>126</v>
      </c>
      <c r="B6" s="412"/>
      <c r="C6" s="412"/>
      <c r="D6" s="412"/>
      <c r="E6" s="412"/>
      <c r="F6" s="412"/>
      <c r="G6" s="413"/>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2" t="s">
        <v>132</v>
      </c>
      <c r="B20" s="423"/>
      <c r="C20" s="423"/>
      <c r="D20" s="424"/>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4" t="s">
        <v>73</v>
      </c>
      <c r="B24" s="415"/>
      <c r="C24" s="415"/>
      <c r="D24" s="415"/>
      <c r="E24" s="415"/>
      <c r="F24" s="415"/>
      <c r="G24" s="416"/>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3">
      <selection activeCell="B26" sqref="B26:E26"/>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2" t="s">
        <v>84</v>
      </c>
      <c r="B1" s="453"/>
      <c r="C1" s="453"/>
      <c r="D1" s="453"/>
      <c r="E1" s="453"/>
      <c r="F1" s="453"/>
      <c r="G1" s="453"/>
      <c r="H1" s="453"/>
      <c r="I1" s="453"/>
      <c r="J1" s="453"/>
      <c r="K1" s="93"/>
      <c r="L1" s="93"/>
      <c r="M1" s="93"/>
      <c r="N1" s="93"/>
      <c r="O1" s="93"/>
      <c r="P1" s="93"/>
    </row>
    <row r="2" spans="1:16" ht="18.75" customHeight="1">
      <c r="A2" s="442" t="s">
        <v>0</v>
      </c>
      <c r="B2" s="443"/>
      <c r="C2" s="443"/>
      <c r="D2" s="444" t="str">
        <f>Identification!B5</f>
        <v>R-4213-2022p.1</v>
      </c>
      <c r="E2" s="445"/>
      <c r="F2" s="445"/>
      <c r="G2" s="445"/>
      <c r="H2" s="446"/>
      <c r="I2" s="446"/>
      <c r="J2" s="83"/>
      <c r="K2" s="93"/>
      <c r="L2" s="93"/>
      <c r="M2" s="93"/>
      <c r="N2" s="93"/>
      <c r="O2" s="93"/>
      <c r="P2" s="93"/>
    </row>
    <row r="3" spans="1:16" ht="21.75" customHeight="1">
      <c r="A3" s="82" t="s">
        <v>1</v>
      </c>
      <c r="B3" s="82"/>
      <c r="C3" s="94"/>
      <c r="D3" s="444" t="str">
        <f>Identification!B6</f>
        <v>ACEF de Québec</v>
      </c>
      <c r="E3" s="445"/>
      <c r="F3" s="445"/>
      <c r="G3" s="445"/>
      <c r="H3" s="445"/>
      <c r="I3" s="445"/>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5" t="s">
        <v>185</v>
      </c>
      <c r="D5" s="455"/>
      <c r="E5" s="455"/>
      <c r="F5" s="455"/>
      <c r="G5" s="455"/>
      <c r="H5" s="455"/>
      <c r="I5" s="82" t="s">
        <v>109</v>
      </c>
      <c r="J5" s="82"/>
      <c r="K5" s="95"/>
      <c r="L5" s="95"/>
      <c r="M5" s="95"/>
      <c r="N5" s="95"/>
      <c r="O5" s="95"/>
      <c r="P5" s="95"/>
    </row>
    <row r="6" spans="1:16" ht="19.5" customHeight="1">
      <c r="A6" s="94"/>
      <c r="B6" s="94"/>
      <c r="C6" s="433" t="s">
        <v>87</v>
      </c>
      <c r="D6" s="433"/>
      <c r="E6" s="433"/>
      <c r="F6" s="433"/>
      <c r="G6" s="439"/>
      <c r="H6" s="439"/>
      <c r="I6" s="82"/>
      <c r="J6" s="82"/>
      <c r="K6" s="95"/>
      <c r="L6" s="95"/>
      <c r="M6" s="95"/>
      <c r="N6" s="95"/>
      <c r="O6" s="95"/>
      <c r="P6" s="95"/>
    </row>
    <row r="7" spans="1:16" ht="42" customHeight="1">
      <c r="A7" s="77" t="s">
        <v>88</v>
      </c>
      <c r="B7" s="437" t="s">
        <v>89</v>
      </c>
      <c r="C7" s="457"/>
      <c r="D7" s="457"/>
      <c r="E7" s="457"/>
      <c r="F7" s="457"/>
      <c r="G7" s="457"/>
      <c r="H7" s="457"/>
      <c r="I7" s="457"/>
      <c r="J7" s="457"/>
      <c r="K7" s="95"/>
      <c r="L7" s="95"/>
      <c r="M7" s="95"/>
      <c r="N7" s="95"/>
      <c r="O7" s="95"/>
      <c r="P7" s="95"/>
    </row>
    <row r="8" spans="1:16" ht="24" customHeight="1">
      <c r="A8" s="77" t="s">
        <v>90</v>
      </c>
      <c r="B8" s="456" t="s">
        <v>93</v>
      </c>
      <c r="C8" s="437"/>
      <c r="D8" s="437"/>
      <c r="E8" s="437"/>
      <c r="F8" s="437"/>
      <c r="G8" s="437"/>
      <c r="H8" s="437"/>
      <c r="I8" s="437"/>
      <c r="J8" s="437"/>
      <c r="K8" s="97"/>
      <c r="L8" s="95"/>
      <c r="M8" s="95"/>
      <c r="N8" s="95"/>
      <c r="O8" s="95"/>
      <c r="P8" s="95"/>
    </row>
    <row r="9" spans="1:16" ht="24" customHeight="1">
      <c r="A9" s="77" t="s">
        <v>91</v>
      </c>
      <c r="B9" s="456" t="s">
        <v>107</v>
      </c>
      <c r="C9" s="437"/>
      <c r="D9" s="437"/>
      <c r="E9" s="437"/>
      <c r="F9" s="437"/>
      <c r="G9" s="437"/>
      <c r="H9" s="437"/>
      <c r="I9" s="437"/>
      <c r="J9" s="437"/>
      <c r="K9" s="97"/>
      <c r="L9" s="95"/>
      <c r="M9" s="95"/>
      <c r="N9" s="95"/>
      <c r="O9" s="95"/>
      <c r="P9" s="95"/>
    </row>
    <row r="10" spans="1:16" ht="42.75" customHeight="1">
      <c r="A10" s="77" t="s">
        <v>92</v>
      </c>
      <c r="B10" s="456" t="s">
        <v>106</v>
      </c>
      <c r="C10" s="437"/>
      <c r="D10" s="437"/>
      <c r="E10" s="437"/>
      <c r="F10" s="437"/>
      <c r="G10" s="437"/>
      <c r="H10" s="437"/>
      <c r="I10" s="437"/>
      <c r="J10" s="437"/>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7"/>
      <c r="C12" s="447"/>
      <c r="D12" s="447"/>
      <c r="E12" s="447"/>
      <c r="F12" s="87" t="s">
        <v>95</v>
      </c>
      <c r="G12" s="112"/>
      <c r="H12" s="112"/>
      <c r="I12" s="82"/>
      <c r="J12" s="82"/>
      <c r="K12" s="98"/>
      <c r="L12" s="98"/>
      <c r="M12" s="98"/>
      <c r="N12" s="98"/>
      <c r="O12" s="98"/>
      <c r="P12" s="98"/>
    </row>
    <row r="13" spans="1:16" ht="21" customHeight="1">
      <c r="A13" s="78" t="s">
        <v>96</v>
      </c>
      <c r="B13" s="91"/>
      <c r="C13" s="88" t="s">
        <v>97</v>
      </c>
      <c r="D13" s="113"/>
      <c r="E13" s="450"/>
      <c r="F13" s="451"/>
      <c r="G13" s="82"/>
      <c r="H13" s="448"/>
      <c r="I13" s="449"/>
      <c r="J13" s="449"/>
      <c r="K13" s="98"/>
      <c r="L13" s="98"/>
      <c r="M13" s="98"/>
      <c r="N13" s="98"/>
      <c r="O13" s="98"/>
      <c r="P13" s="98"/>
    </row>
    <row r="14" spans="1:16" ht="12.75" customHeight="1">
      <c r="A14" s="100"/>
      <c r="B14" s="125" t="s">
        <v>129</v>
      </c>
      <c r="C14" s="82"/>
      <c r="D14" s="125" t="s">
        <v>127</v>
      </c>
      <c r="E14" s="435" t="s">
        <v>128</v>
      </c>
      <c r="F14" s="436"/>
      <c r="G14" s="82"/>
      <c r="H14" s="433" t="s">
        <v>99</v>
      </c>
      <c r="I14" s="434"/>
      <c r="J14" s="434"/>
      <c r="K14" s="98"/>
      <c r="L14" s="98"/>
      <c r="M14" s="98"/>
      <c r="N14" s="98"/>
      <c r="O14" s="98"/>
      <c r="P14" s="98"/>
    </row>
    <row r="15" spans="1:16" ht="32.25" customHeight="1">
      <c r="A15" s="447"/>
      <c r="B15" s="447"/>
      <c r="C15" s="447"/>
      <c r="D15" s="447"/>
      <c r="E15" s="447"/>
      <c r="F15" s="87"/>
      <c r="G15" s="82"/>
      <c r="H15" s="82"/>
      <c r="I15" s="82"/>
      <c r="J15" s="82"/>
      <c r="K15" s="98"/>
      <c r="L15" s="98"/>
      <c r="M15" s="98"/>
      <c r="N15" s="98"/>
      <c r="O15" s="98"/>
      <c r="P15" s="98"/>
    </row>
    <row r="16" spans="1:16" ht="17.25" customHeight="1">
      <c r="A16" s="454" t="s">
        <v>100</v>
      </c>
      <c r="B16" s="454"/>
      <c r="C16" s="454"/>
      <c r="D16" s="454"/>
      <c r="E16" s="454"/>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8" t="s">
        <v>185</v>
      </c>
      <c r="D20" s="438"/>
      <c r="E20" s="438"/>
      <c r="F20" s="438"/>
      <c r="G20" s="438"/>
      <c r="H20" s="438"/>
      <c r="I20" s="82" t="s">
        <v>109</v>
      </c>
      <c r="J20" s="82"/>
      <c r="K20" s="98"/>
      <c r="L20" s="98"/>
      <c r="M20" s="98"/>
      <c r="N20" s="98"/>
      <c r="O20" s="98"/>
      <c r="P20" s="98"/>
    </row>
    <row r="21" spans="1:16" ht="19.5" customHeight="1">
      <c r="A21" s="94"/>
      <c r="B21" s="94"/>
      <c r="C21" s="433" t="s">
        <v>87</v>
      </c>
      <c r="D21" s="433"/>
      <c r="E21" s="433"/>
      <c r="F21" s="433"/>
      <c r="G21" s="439"/>
      <c r="H21" s="439"/>
      <c r="I21" s="82"/>
      <c r="J21" s="82"/>
      <c r="K21" s="98"/>
      <c r="L21" s="98"/>
      <c r="M21" s="98"/>
      <c r="N21" s="98"/>
      <c r="O21" s="98"/>
      <c r="P21" s="98"/>
    </row>
    <row r="22" spans="1:16" ht="28.5" customHeight="1">
      <c r="A22" s="78" t="s">
        <v>88</v>
      </c>
      <c r="B22" s="82" t="s">
        <v>102</v>
      </c>
      <c r="C22" s="100"/>
      <c r="D22" s="100"/>
      <c r="E22" s="438"/>
      <c r="F22" s="438"/>
      <c r="G22" s="438"/>
      <c r="H22" s="438"/>
      <c r="I22" s="438"/>
      <c r="J22" s="82" t="s">
        <v>103</v>
      </c>
      <c r="K22" s="98"/>
      <c r="L22" s="98"/>
      <c r="M22" s="98"/>
      <c r="N22" s="98"/>
      <c r="O22" s="98"/>
      <c r="P22" s="98"/>
    </row>
    <row r="23" spans="1:16" ht="21.75" customHeight="1">
      <c r="A23" s="100"/>
      <c r="B23" s="80" t="s">
        <v>104</v>
      </c>
      <c r="C23" s="82"/>
      <c r="D23" s="82"/>
      <c r="E23" s="432" t="s">
        <v>108</v>
      </c>
      <c r="F23" s="432"/>
      <c r="G23" s="432"/>
      <c r="H23" s="432"/>
      <c r="I23" s="432"/>
      <c r="J23" s="82"/>
      <c r="K23" s="98"/>
      <c r="L23" s="98"/>
      <c r="M23" s="98"/>
      <c r="N23" s="98"/>
      <c r="O23" s="98"/>
      <c r="P23" s="98"/>
    </row>
    <row r="24" spans="1:16" ht="35.25" customHeight="1">
      <c r="A24" s="92" t="s">
        <v>90</v>
      </c>
      <c r="B24" s="437" t="s">
        <v>105</v>
      </c>
      <c r="C24" s="437"/>
      <c r="D24" s="437"/>
      <c r="E24" s="437"/>
      <c r="F24" s="437"/>
      <c r="G24" s="437"/>
      <c r="H24" s="437"/>
      <c r="I24" s="437"/>
      <c r="J24" s="437"/>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7"/>
      <c r="C26" s="447"/>
      <c r="D26" s="447"/>
      <c r="E26" s="447"/>
      <c r="F26" s="87" t="s">
        <v>95</v>
      </c>
      <c r="G26" s="112"/>
      <c r="H26" s="112"/>
      <c r="I26" s="82"/>
      <c r="J26" s="82"/>
      <c r="K26" s="98"/>
      <c r="L26" s="98"/>
      <c r="M26" s="98"/>
      <c r="N26" s="98"/>
      <c r="O26" s="98"/>
      <c r="P26" s="98"/>
    </row>
    <row r="27" spans="1:16" ht="21" customHeight="1">
      <c r="A27" s="78" t="s">
        <v>96</v>
      </c>
      <c r="B27" s="91"/>
      <c r="C27" s="88" t="s">
        <v>97</v>
      </c>
      <c r="D27" s="113"/>
      <c r="E27" s="450"/>
      <c r="F27" s="451"/>
      <c r="G27" s="82"/>
      <c r="H27" s="440"/>
      <c r="I27" s="441"/>
      <c r="J27" s="441"/>
      <c r="K27" s="98"/>
      <c r="L27" s="98"/>
      <c r="M27" s="98"/>
      <c r="N27" s="98"/>
      <c r="O27" s="98"/>
      <c r="P27" s="98"/>
    </row>
    <row r="28" spans="1:16" ht="12.75" customHeight="1">
      <c r="A28" s="100"/>
      <c r="B28" s="125" t="s">
        <v>129</v>
      </c>
      <c r="C28" s="82"/>
      <c r="D28" s="125" t="s">
        <v>127</v>
      </c>
      <c r="E28" s="435" t="s">
        <v>128</v>
      </c>
      <c r="F28" s="436"/>
      <c r="G28" s="82"/>
      <c r="H28" s="433" t="s">
        <v>99</v>
      </c>
      <c r="I28" s="434"/>
      <c r="J28" s="434"/>
      <c r="K28" s="98"/>
      <c r="L28" s="98"/>
      <c r="M28" s="98"/>
      <c r="N28" s="98"/>
      <c r="O28" s="98"/>
      <c r="P28" s="98"/>
    </row>
    <row r="29" spans="1:16" ht="32.25" customHeight="1">
      <c r="A29" s="431"/>
      <c r="B29" s="431"/>
      <c r="C29" s="431"/>
      <c r="D29" s="431"/>
      <c r="E29" s="431"/>
      <c r="F29" s="87"/>
      <c r="G29" s="82"/>
      <c r="H29" s="82"/>
      <c r="I29" s="82"/>
      <c r="J29" s="82"/>
      <c r="K29" s="98"/>
      <c r="L29" s="98"/>
      <c r="M29" s="98"/>
      <c r="N29" s="98"/>
      <c r="O29" s="98"/>
      <c r="P29" s="98"/>
    </row>
    <row r="30" spans="1:16" ht="17.25" customHeight="1">
      <c r="A30" s="434" t="s">
        <v>100</v>
      </c>
      <c r="B30" s="434"/>
      <c r="C30" s="434"/>
      <c r="D30" s="434"/>
      <c r="E30" s="434"/>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l'ACEFQ</dc:subject>
  <dc:creator>Bouthillette, Annie</dc:creator>
  <cp:keywords/>
  <dc:description/>
  <cp:lastModifiedBy>Hélène Sicard</cp:lastModifiedBy>
  <cp:lastPrinted>2020-01-21T14:04:28Z</cp:lastPrinted>
  <dcterms:created xsi:type="dcterms:W3CDTF">2003-06-11T13:22:16Z</dcterms:created>
  <dcterms:modified xsi:type="dcterms:W3CDTF">2023-02-08T19:48:08Z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rovenan">
    <vt:lpwstr>2</vt:lpwstr>
  </property>
  <property fmtid="{D5CDD505-2E9C-101B-9397-08002B2CF9AE}" pid="4" name="Pha">
    <vt:lpwstr>1</vt:lpwstr>
  </property>
  <property fmtid="{D5CDD505-2E9C-101B-9397-08002B2CF9AE}" pid="5" name="Accèsrestrei">
    <vt:lpwstr>0</vt:lpwstr>
  </property>
  <property fmtid="{D5CDD505-2E9C-101B-9397-08002B2CF9AE}" pid="6" name="Confidenti">
    <vt:lpwstr>3</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1003</vt:lpwstr>
  </property>
  <property fmtid="{D5CDD505-2E9C-101B-9397-08002B2CF9AE}" pid="11" name="Deposa">
    <vt:lpwstr>129</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7088500.00000000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17</vt:lpwstr>
  </property>
  <property fmtid="{D5CDD505-2E9C-101B-9397-08002B2CF9AE}" pid="19" name="Suj">
    <vt:lpwstr>Demande de remboursement de frais de l'ACEFQ</vt:lpwstr>
  </property>
  <property fmtid="{D5CDD505-2E9C-101B-9397-08002B2CF9AE}" pid="20" name="Numéroplumit">
    <vt:lpwstr>0113</vt:lpwstr>
  </property>
  <property fmtid="{D5CDD505-2E9C-101B-9397-08002B2CF9AE}" pid="21" name="Cotedepiè">
    <vt:lpwstr>C-ACEFQ-0010</vt:lpwstr>
  </property>
  <property fmtid="{D5CDD505-2E9C-101B-9397-08002B2CF9AE}" pid="22" name="Anciennomdudocume">
    <vt:lpwstr>ACEFQ 4213p1 DPF 060223.xls</vt:lpwstr>
  </property>
  <property fmtid="{D5CDD505-2E9C-101B-9397-08002B2CF9AE}" pid="23" name="_dlc_Doc">
    <vt:lpwstr>W2HFWTQUJJY6-1834436732-365</vt:lpwstr>
  </property>
  <property fmtid="{D5CDD505-2E9C-101B-9397-08002B2CF9AE}" pid="24" name="_dlc_DocIdItemGu">
    <vt:lpwstr>205bcdf5-b9cc-4afb-9a17-e4d35ad6990a</vt:lpwstr>
  </property>
  <property fmtid="{D5CDD505-2E9C-101B-9397-08002B2CF9AE}" pid="25" name="_dlc_DocIdU">
    <vt:lpwstr>http://s10mtlweb:8081/1003/_layouts/15/DocIdRedir.aspx?ID=W2HFWTQUJJY6-1834436732-365, W2HFWTQUJJY6-1834436732-365</vt:lpwstr>
  </property>
  <property fmtid="{D5CDD505-2E9C-101B-9397-08002B2CF9AE}" pid="26" name="display_urn:schemas-microsoft-com:office:office#Edit">
    <vt:lpwstr>Compte système</vt:lpwstr>
  </property>
  <property fmtid="{D5CDD505-2E9C-101B-9397-08002B2CF9AE}" pid="27" name="Cote de pié">
    <vt:lpwstr>C-ACEFQ-0010</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113.000000000000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