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<sst xmlns="http://schemas.openxmlformats.org/spreadsheetml/2006/main" count="257" uniqueCount="184">
  <si>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</si>
  <si>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</si>
  <si>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</si>
  <si>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</si>
  <si>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</si>
  <si>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</si>
  <si>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</si>
  <si>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</si>
  <si>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</si>
  <si>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</si>
  <si>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</si>
  <si>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</si>
  <si>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</si>
  <si>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</si>
  <si>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</si>
  <si>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</si>
  <si>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</si>
  <si>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</si>
  <si>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</si>
  <si>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</si>
  <si>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</si>
  <si>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</si>
  <si>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</si>
  <si>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</si>
  <si>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</si>
  <si>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</si>
  <si>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</si>
  <si>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</si>
  <si>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</si>
  <si>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</si>
  <si>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</si>
  <si>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</si>
  <si>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</si>
  <si>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</si>
  <si>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</si>
  <si>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</si>
  <si>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</si>
  <si>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</si>
  <si>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</si>
  <si>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</si>
  <si>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</si>
  <si>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</si>
  <si>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</si>
  <si>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</si>
  <si>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</si>
  <si>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</si>
  <si>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</si>
  <si>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</si>
  <si>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</si>
  <si>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</si>
  <si>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</si>
  <si>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</si>
  <si>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</si>
  <si>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</si>
  <si>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</si>
  <si>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</si>
  <si>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</si>
  <si>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</si>
  <si>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</si>
  <si>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</si>
  <si>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</si>
  <si>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</si>
  <si>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</si>
  <si>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</si>
  <si>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</si>
  <si>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</si>
  <si>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</si>
  <si>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</si>
  <si>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</si>
  <si>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</si>
  <si>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</si>
  <si>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</si>
  <si>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</si>
  <si>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</si>
  <si>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</si>
  <si>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</si>
  <si>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</si>
  <si>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</si>
  <si>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</si>
  <si>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</si>
  <si>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</si>
  <si>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</si>
  <si>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</si>
  <si>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</si>
  <si>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</si>
  <si>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</si>
  <si>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</si>
  <si>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</si>
  <si>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</si>
  <si>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</si>
  <si>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</si>
  <si>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</si>
  <si>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</si>
  <si>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</si>
  <si>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</si>
  <si>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</si>
  <si>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</si>
  <si>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</si>
  <si>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</si>
  <si>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</si>
  <si>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</si>
  <si>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</si>
  <si>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</si>
  <si>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</si>
  <si>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</si>
  <si>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</si>
  <si>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</si>
  <si>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</si>
  <si>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</si>
  <si>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</si>
  <si>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</si>
  <si>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</si>
  <si>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</si>
  <si>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</si>
  <si>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</si>
  <si>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</si>
  <si>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</si>
  <si>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</si>
  <si>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</si>
  <si>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</si>
  <si>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</si>
  <si>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</si>
  <si>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</si>
  <si>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</si>
  <si>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</si>
  <si>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</si>
  <si>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</si>
  <si>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</si>
  <si>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</si>
  <si>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</si>
  <si>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</si>
  <si>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</si>
  <si>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</si>
  <si>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</si>
  <si>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</si>
  <si>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</si>
  <si>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</si>
  <si>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</si>
  <si>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</si>
  <si>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</si>
  <si>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</si>
  <si>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</si>
  <si>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</si>
  <si>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</si>
  <si>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</si>
  <si>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</si>
  <si>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</si>
  <si>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</si>
  <si>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</si>
  <si>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</si>
  <si>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</si>
  <si>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</si>
  <si>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</si>
  <si>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</si>
  <si>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</si>
  <si>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</si>
  <si>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</si>
  <si>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</si>
  <si>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</si>
  <si>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</si>
  <si>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</si>
  <si>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</si>
  <si>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</si>
  <si>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</si>
  <si>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</si>
  <si>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</si>
  <si>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</si>
  <si>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</si>
  <si>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</si>
  <si>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</si>
  <si>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</si>
  <si>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</si>
  <si>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 Ph 1</t>
  </si>
  <si>
    <t>GRAME</t>
  </si>
  <si>
    <t>Non</t>
  </si>
  <si>
    <t>Catherine Houbart</t>
  </si>
  <si>
    <t>Me Geneviève Paquet</t>
  </si>
  <si>
    <t>Externe</t>
  </si>
  <si>
    <t>3090, boul. Le Carrefour, suite 200 H7T 2J7</t>
  </si>
  <si>
    <t>Interne</t>
  </si>
  <si>
    <t>735 rue Notre-Dame, bureau 202, arrondissement de Lachine, Montréal (Qc), H8S 2B5</t>
  </si>
  <si>
    <t>Nicole Moreau</t>
  </si>
  <si>
    <t>84 Rue Saint-Pierre, Chambly, J3L1L7</t>
  </si>
  <si>
    <t>Du 17 novembre 2022 au 25 janvier 2023</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</si>
</sst>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B19" sqref="B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v>16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8</v>
      </c>
      <c r="C17" s="186" t="s">
        <v>179</v>
      </c>
      <c r="D17" s="187" t="s">
        <v>180</v>
      </c>
      <c r="E17" s="9"/>
      <c r="F17" s="4"/>
      <c r="G17" s="4"/>
      <c r="H17" s="4"/>
      <c r="I17" s="4"/>
      <c r="J17" s="4"/>
      <c r="K17" s="4"/>
      <c r="L17" s="4"/>
      <c r="M17" s="4"/>
      <c r="N17" s="4"/>
      <c r="O17" s="4"/>
      <c r="P17" s="4"/>
    </row>
    <row r="18" spans="1:16" ht="27" customHeight="1">
      <c r="A18" s="188" t="s">
        <v>181</v>
      </c>
      <c r="B18" s="189">
        <v>25</v>
      </c>
      <c r="C18" s="189" t="s">
        <v>177</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R-4213-2022 Ph 1</v>
      </c>
      <c r="C4" s="205" t="s">
        <v>16</v>
      </c>
      <c r="D4" s="127" t="str">
        <f>Identification!D5</f>
        <v>Du 17 novembre 2022 au 25 janvier 2023</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4.33</v>
      </c>
      <c r="C9" s="297">
        <f>Honoraires!D14</f>
        <v>0</v>
      </c>
      <c r="D9" s="128">
        <f>Honoraires!H14</f>
        <v>1163.55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16.52</v>
      </c>
      <c r="C11" s="297">
        <f>Honoraires!D20</f>
        <v>0</v>
      </c>
      <c r="D11" s="128">
        <f>Honoraires!H20</f>
        <v>4053.44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20.9</v>
      </c>
      <c r="C17" s="240">
        <f>C9+C11+C13+C15</f>
        <v>0</v>
      </c>
      <c r="D17" s="241">
        <f>D9+D11+D13+D15</f>
        <v>5216.99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156.51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156.51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5373.5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6">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R-4213-2022 Ph 1</v>
      </c>
      <c r="D4" s="384" t="s">
        <v>16</v>
      </c>
      <c r="E4" s="385"/>
      <c r="F4" s="379" t="str">
        <f>Identification!D5</f>
        <v>Du 17 novembre 2022 au 25 janvier 2023</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Geneviève Paquet</v>
      </c>
      <c r="C10" s="245">
        <v>4.33</v>
      </c>
      <c r="D10" s="245"/>
      <c r="E10" s="246">
        <v>250</v>
      </c>
      <c r="F10" s="169">
        <f>ROUND(((D10*E10)+(C10*E10)),2)</f>
        <v>1082.5</v>
      </c>
      <c r="G10" s="252">
        <f>PRODUCT(((C10+D10)*E10)*(0.14975/2))</f>
        <v>81.05</v>
      </c>
      <c r="H10" s="166">
        <f>ROUND(F10+G10,2)</f>
        <v>1163.55</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4.33</v>
      </c>
      <c r="D14" s="159">
        <f>SUM(D10:D13)</f>
        <v>0</v>
      </c>
      <c r="E14" s="359"/>
      <c r="F14" s="160">
        <f>F10+F11+F12+F13</f>
        <v>1082.5</v>
      </c>
      <c r="G14" s="160">
        <f>G10+G11+G12+G13</f>
        <v>81.05</v>
      </c>
      <c r="H14" s="161">
        <f>ROUND(F14+G14,2)</f>
        <v>1163.55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Catherine Houbart</v>
      </c>
      <c r="C16" s="245">
        <v>1.17</v>
      </c>
      <c r="D16" s="245"/>
      <c r="E16" s="246">
        <v>80</v>
      </c>
      <c r="F16" s="169">
        <f>ROUND(((D16*E16)+(C16*E16)),2)</f>
        <v>93.6</v>
      </c>
      <c r="G16" s="252"/>
      <c r="H16" s="166">
        <f>ROUND(F16+G16,2)</f>
        <v>93.6</v>
      </c>
      <c r="I16" s="11"/>
      <c r="J16" s="11"/>
      <c r="K16" s="11"/>
      <c r="L16" s="11"/>
      <c r="M16" s="11"/>
      <c r="N16" s="11"/>
      <c r="O16" s="11"/>
      <c r="P16" s="11"/>
      <c r="Q16" s="11"/>
    </row>
    <row r="17" spans="1:17" ht="20.25" customHeight="1">
      <c r="A17" s="372"/>
      <c r="B17" s="147" t="str">
        <f>Identification!A18</f>
        <v>Nicole Moreau</v>
      </c>
      <c r="C17" s="247">
        <v>15.35</v>
      </c>
      <c r="D17" s="247"/>
      <c r="E17" s="248">
        <v>240</v>
      </c>
      <c r="F17" s="170">
        <f>ROUND(((D17*E17)+(C17*E17)),2)</f>
        <v>3684</v>
      </c>
      <c r="G17" s="253">
        <f>PRODUCT(((C17+D17)*E17)*(0.14975/2))</f>
        <v>275.84</v>
      </c>
      <c r="H17" s="167">
        <f>ROUND(F17+G17,2)</f>
        <v>3959.84</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16.52</v>
      </c>
      <c r="D20" s="159">
        <f>SUM(D16:D19)</f>
        <v>0</v>
      </c>
      <c r="E20" s="359"/>
      <c r="F20" s="160">
        <f>F16+F17+F18+F19</f>
        <v>3777.6</v>
      </c>
      <c r="G20" s="160">
        <f>G16+G17+G18+G19</f>
        <v>275.84</v>
      </c>
      <c r="H20" s="161">
        <f>ROUND(F20+G20,2)</f>
        <v>4053.44</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4860.1</v>
      </c>
      <c r="G30" s="237">
        <f>G14+G20+G24+G28</f>
        <v>356.89</v>
      </c>
      <c r="H30" s="238">
        <f>H14+H20+H24+H28</f>
        <v>5216.99</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R-4213-2022 Ph 1</v>
      </c>
      <c r="C4" s="389" t="s">
        <v>16</v>
      </c>
      <c r="D4" s="390"/>
      <c r="E4" s="391" t="str">
        <f>Identification!D5</f>
        <v>Du 17 novembre 2022 au 25 janvier 2023</v>
      </c>
      <c r="F4" s="392"/>
      <c r="G4" s="11"/>
      <c r="H4" s="11"/>
      <c r="I4" s="11"/>
      <c r="J4" s="11"/>
      <c r="K4" s="11"/>
      <c r="L4" s="11"/>
      <c r="M4" s="11"/>
      <c r="N4" s="11"/>
      <c r="O4" s="11"/>
      <c r="P4" s="11"/>
    </row>
    <row r="5" spans="1:16" ht="26.25" customHeight="1">
      <c r="A5" s="10" t="s">
        <v>1</v>
      </c>
      <c r="B5" s="393" t="str">
        <f>Identification!B6:D6</f>
        <v>GRAME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R-4213-2022 Ph 1</v>
      </c>
      <c r="D4" s="428" t="s">
        <v>16</v>
      </c>
      <c r="E4" s="429"/>
      <c r="F4" s="424" t="str">
        <f>Identification!D5</f>
        <v>Du 17 novembre 2022 au 25 janvier 2023</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R-4213-2022 Ph 1</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User</cp:lastModifiedBy>
  <cp:lastPrinted>2020-01-21T14:04:28Z</cp:lastPrinted>
  <dcterms:created xsi:type="dcterms:W3CDTF">2003-06-11T13:22:16Z</dcterms:created>
  <dcterms:modified xsi:type="dcterms:W3CDTF">2023-02-16T14:30:27Z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7090500.00000000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0118</vt:lpwstr>
  </property>
  <property fmtid="{D5CDD505-2E9C-101B-9397-08002B2CF9AE}" pid="21" name="Cotedepiè">
    <vt:lpwstr>C-GRAME-0007</vt:lpwstr>
  </property>
  <property fmtid="{D5CDD505-2E9C-101B-9397-08002B2CF9AE}" pid="22" name="Anciennomdudocume">
    <vt:lpwstr>R-4213-2022_1_GRAME_20-02-23_Demande_frais.xls</vt:lpwstr>
  </property>
  <property fmtid="{D5CDD505-2E9C-101B-9397-08002B2CF9AE}" pid="23" name="_dlc_Doc">
    <vt:lpwstr>W2HFWTQUJJY6-1834436732-418</vt:lpwstr>
  </property>
  <property fmtid="{D5CDD505-2E9C-101B-9397-08002B2CF9AE}" pid="24" name="_dlc_DocIdItemGu">
    <vt:lpwstr>88455a7f-9fe4-4c4c-aeec-e476c6f68ab7</vt:lpwstr>
  </property>
  <property fmtid="{D5CDD505-2E9C-101B-9397-08002B2CF9AE}" pid="25" name="_dlc_DocIdU">
    <vt:lpwstr>http://s10mtlweb:8081/1003/_layouts/15/DocIdRedir.aspx?ID=W2HFWTQUJJY6-1834436732-418, W2HFWTQUJJY6-1834436732-418</vt:lpwstr>
  </property>
  <property fmtid="{D5CDD505-2E9C-101B-9397-08002B2CF9AE}" pid="26" name="display_urn:schemas-microsoft-com:office:office#Edit">
    <vt:lpwstr>Compte système</vt:lpwstr>
  </property>
  <property fmtid="{D5CDD505-2E9C-101B-9397-08002B2CF9AE}" pid="27" name="Cote de pié">
    <vt:lpwstr>C-GRAME-0007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