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05"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<sst xmlns="http://schemas.openxmlformats.org/spreadsheetml/2006/main" count="257" uniqueCount="182">
  <si>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</si>
  <si>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</si>
  <si>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</si>
  <si>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</si>
  <si>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</si>
  <si>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</si>
  <si>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</si>
  <si>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</si>
  <si>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</si>
  <si>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</si>
  <si>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</si>
  <si>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</si>
  <si>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</si>
  <si>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</si>
  <si>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</si>
  <si>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</si>
  <si>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</si>
  <si>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</si>
  <si>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</si>
  <si>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</si>
  <si>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</si>
  <si>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</si>
  <si>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</si>
  <si>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</si>
  <si>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</si>
  <si>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</si>
  <si>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</si>
  <si>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</si>
  <si>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</si>
  <si>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</si>
  <si>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</si>
  <si>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</si>
  <si>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</si>
  <si>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</si>
  <si>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</si>
  <si>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</si>
  <si>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</si>
  <si>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</si>
  <si>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</si>
  <si>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</si>
  <si>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</si>
  <si>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</si>
  <si>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</si>
  <si>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</si>
  <si>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</si>
  <si>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</si>
  <si>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</si>
  <si>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</si>
  <si>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</si>
  <si>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</si>
  <si>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</si>
  <si>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</si>
  <si>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</si>
  <si>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</si>
  <si>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</si>
  <si>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</si>
  <si>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</si>
  <si>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</si>
  <si>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</si>
  <si>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</si>
  <si>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</si>
  <si>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</si>
  <si>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</si>
  <si>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</si>
  <si>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</si>
  <si>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</si>
  <si>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</si>
  <si>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</si>
  <si>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</si>
  <si>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</si>
  <si>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</si>
  <si>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</si>
  <si>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</si>
  <si>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</si>
  <si>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</si>
  <si>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</si>
  <si>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</si>
  <si>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</si>
  <si>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</si>
  <si>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</si>
  <si>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</si>
  <si>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</si>
  <si>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</si>
  <si>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</si>
  <si>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</si>
  <si>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</si>
  <si>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</si>
  <si>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</si>
  <si>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</si>
  <si>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</si>
  <si>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</si>
  <si>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</si>
  <si>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</si>
  <si>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</si>
  <si>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</si>
  <si>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</si>
  <si>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</si>
  <si>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</si>
  <si>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</si>
  <si>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</si>
  <si>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</si>
  <si>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</si>
  <si>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</si>
  <si>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</si>
  <si>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</si>
  <si>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</si>
  <si>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</si>
  <si>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</si>
  <si>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</si>
  <si>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</si>
  <si>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</si>
  <si>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</si>
  <si>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</si>
  <si>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</si>
  <si>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</si>
  <si>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</si>
  <si>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</si>
  <si>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</si>
  <si>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</si>
  <si>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</si>
  <si>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</si>
  <si>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</si>
  <si>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</si>
  <si>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</si>
  <si>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</si>
  <si>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</si>
  <si>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</si>
  <si>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</si>
  <si>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</si>
  <si>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</si>
  <si>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</si>
  <si>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</si>
  <si>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</si>
  <si>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</si>
  <si>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</si>
  <si>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</si>
  <si>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</si>
  <si>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</si>
  <si>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</si>
  <si>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</si>
  <si>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</si>
  <si>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</si>
  <si>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</si>
  <si>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</si>
  <si>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</si>
  <si>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</si>
  <si>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</si>
  <si>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</si>
  <si>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</si>
  <si>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</si>
  <si>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</si>
  <si>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</si>
  <si>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</si>
  <si>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</si>
  <si>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</si>
  <si>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</si>
  <si>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</si>
  <si>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</si>
  <si>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</si>
  <si>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</si>
  <si>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</si>
  <si>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</si>
  <si>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</si>
  <si>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</si>
  <si>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</si>
  <si>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</si>
  <si>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</si>
  <si>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</si>
  <si>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</si>
  <si>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</si>
  <si>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</si>
  <si>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</si>
  <si>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R-4242-2023</t>
  </si>
  <si>
    <t>GRAME</t>
  </si>
  <si>
    <t>non</t>
  </si>
  <si>
    <t>Vatherine Houbart</t>
  </si>
  <si>
    <t>Catherine Houbart</t>
  </si>
  <si>
    <t>Interne</t>
  </si>
  <si>
    <t>735 rue Notre-Dame, bureau 202, arrondissement de Lachine, Montréal (Qc), H8S 2B5</t>
  </si>
  <si>
    <t>Nicole Moreau</t>
  </si>
  <si>
    <t>Externe</t>
  </si>
  <si>
    <t>84 Rue Saint-Pierre, Chambly, J3L1L7</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</si>
</sst>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pageSetUpPr fitToPage="1"/>
  </sheetPr>
  <dimension ref="A1:P98"/>
  <sheetViews>
    <sheetView showGridLines="0" showRowColHeaders="0" zoomScalePageLayoutView="0" workbookViewId="0" topLeftCell="A1">
      <selection activeCell="D18" sqref="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175</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c r="B12" s="186"/>
      <c r="C12" s="186"/>
      <c r="D12" s="187"/>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176</v>
      </c>
      <c r="B17" s="186">
        <v>9</v>
      </c>
      <c r="C17" s="186" t="s">
        <v>177</v>
      </c>
      <c r="D17" s="187" t="s">
        <v>178</v>
      </c>
      <c r="E17" s="9"/>
      <c r="F17" s="4"/>
      <c r="G17" s="4"/>
      <c r="H17" s="4"/>
      <c r="I17" s="4"/>
      <c r="J17" s="4"/>
      <c r="K17" s="4"/>
      <c r="L17" s="4"/>
      <c r="M17" s="4"/>
      <c r="N17" s="4"/>
      <c r="O17" s="4"/>
      <c r="P17" s="4"/>
    </row>
    <row r="18" spans="1:16" ht="27" customHeight="1">
      <c r="A18" s="188" t="s">
        <v>179</v>
      </c>
      <c r="B18" s="189">
        <v>25</v>
      </c>
      <c r="C18" s="189" t="s">
        <v>180</v>
      </c>
      <c r="D18" s="190" t="s">
        <v>181</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fitToHeight="1" fitToWidth="1"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R-4242-2023</v>
      </c>
      <c r="C4" s="205" t="s">
        <v>16</v>
      </c>
      <c r="D4" s="127">
        <f>Identification!D5</f>
        <v>0</v>
      </c>
      <c r="E4" s="11"/>
      <c r="F4" s="4"/>
      <c r="G4" s="4"/>
      <c r="H4" s="4"/>
      <c r="I4" s="4"/>
      <c r="J4" s="4"/>
      <c r="K4" s="4"/>
      <c r="L4" s="4"/>
      <c r="M4" s="4"/>
      <c r="N4" s="4"/>
      <c r="O4" s="4"/>
      <c r="P4" s="4"/>
    </row>
    <row r="5" spans="1:16" ht="26.25" customHeight="1">
      <c r="A5" s="175" t="s">
        <v>1</v>
      </c>
      <c r="B5" s="321" t="str">
        <f>Identification!B6:D6</f>
        <v>GRAME</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0</v>
      </c>
      <c r="C9" s="297">
        <f>Honoraires!D14</f>
        <v>0</v>
      </c>
      <c r="D9" s="128">
        <f>Honoraires!H14</f>
        <v>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0</v>
      </c>
      <c r="C17" s="240">
        <f>C9+C11+C13+C15</f>
        <v>0</v>
      </c>
      <c r="D17" s="241">
        <f>D9+D11+D13+D15</f>
        <v>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0</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0</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1659.9</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1659.9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R-4242-2023</v>
      </c>
      <c r="D4" s="384" t="s">
        <v>16</v>
      </c>
      <c r="E4" s="385"/>
      <c r="F4" s="379">
        <f>Identification!D5</f>
        <v>0</v>
      </c>
      <c r="G4" s="380"/>
      <c r="H4" s="381"/>
      <c r="I4" s="11"/>
      <c r="J4" s="11"/>
      <c r="K4" s="11"/>
      <c r="L4" s="11"/>
      <c r="M4" s="11"/>
      <c r="N4" s="11"/>
      <c r="O4" s="11"/>
      <c r="P4" s="11"/>
      <c r="Q4" s="11"/>
    </row>
    <row r="5" spans="1:17" ht="26.25" customHeight="1">
      <c r="A5" s="131" t="s">
        <v>1</v>
      </c>
      <c r="B5" s="132"/>
      <c r="C5" s="321" t="str">
        <f>Identification!B6</f>
        <v>GRAME</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f>Identification!A12</f>
        <v>0</v>
      </c>
      <c r="C10" s="245"/>
      <c r="D10" s="245"/>
      <c r="E10" s="246"/>
      <c r="F10" s="169">
        <f>ROUND(((D10*E10)+(C10*E10)),2)</f>
        <v>0</v>
      </c>
      <c r="G10" s="252"/>
      <c r="H10" s="166">
        <f>ROUND(F10+G10,2)</f>
        <v>0</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0</v>
      </c>
      <c r="D14" s="159">
        <f>SUM(D10:D13)</f>
        <v>0</v>
      </c>
      <c r="E14" s="359"/>
      <c r="F14" s="160">
        <f>F10+F11+F12+F13</f>
        <v>0</v>
      </c>
      <c r="G14" s="160">
        <f>G10+G11+G12+G13</f>
        <v>0</v>
      </c>
      <c r="H14" s="161">
        <f>ROUND(F14+G14,2)</f>
        <v>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Catherine Houbart</v>
      </c>
      <c r="C16" s="245"/>
      <c r="D16" s="245"/>
      <c r="E16" s="246"/>
      <c r="F16" s="169">
        <f>ROUND(((D16*E16)+(C16*E16)),2)</f>
        <v>0</v>
      </c>
      <c r="G16" s="252"/>
      <c r="H16" s="166">
        <f>ROUND(F16+G16,2)</f>
        <v>0</v>
      </c>
      <c r="I16" s="11"/>
      <c r="J16" s="11"/>
      <c r="K16" s="11"/>
      <c r="L16" s="11"/>
      <c r="M16" s="11"/>
      <c r="N16" s="11"/>
      <c r="O16" s="11"/>
      <c r="P16" s="11"/>
      <c r="Q16" s="11"/>
    </row>
    <row r="17" spans="1:17" ht="20.25" customHeight="1">
      <c r="A17" s="372"/>
      <c r="B17" s="147" t="str">
        <f>Identification!A18</f>
        <v>Nicole Moreau</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0</v>
      </c>
      <c r="D20" s="159">
        <f>SUM(D16:D19)</f>
        <v>0</v>
      </c>
      <c r="E20" s="359"/>
      <c r="F20" s="160">
        <f>F16+F17+F18+F19</f>
        <v>0</v>
      </c>
      <c r="G20" s="160">
        <f>G16+G17+G18+G19</f>
        <v>0</v>
      </c>
      <c r="H20" s="161">
        <f>ROUND(F20+G20,2)</f>
        <v>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0</v>
      </c>
      <c r="G30" s="237">
        <f>G14+G20+G24+G28</f>
        <v>0</v>
      </c>
      <c r="H30" s="238">
        <f>H14+H20+H24+H28</f>
        <v>0</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9">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R-4242-2023</v>
      </c>
      <c r="C4" s="393" t="s">
        <v>16</v>
      </c>
      <c r="D4" s="394"/>
      <c r="E4" s="395">
        <f>Identification!D5</f>
        <v>0</v>
      </c>
      <c r="F4" s="396"/>
      <c r="G4" s="11"/>
      <c r="H4" s="11"/>
      <c r="I4" s="11"/>
      <c r="J4" s="11"/>
      <c r="K4" s="11"/>
      <c r="L4" s="11"/>
      <c r="M4" s="11"/>
      <c r="N4" s="11"/>
      <c r="O4" s="11"/>
      <c r="P4" s="11"/>
    </row>
    <row r="5" spans="1:16" ht="26.25" customHeight="1">
      <c r="A5" s="10" t="s">
        <v>1</v>
      </c>
      <c r="B5" s="397" t="str">
        <f>Identification!B6:D6</f>
        <v>GRAME</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8">
      <selection activeCell="A10" sqref="A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R-4242-2023</v>
      </c>
      <c r="D4" s="428" t="s">
        <v>16</v>
      </c>
      <c r="E4" s="429"/>
      <c r="F4" s="424">
        <f>Identification!D5</f>
        <v>0</v>
      </c>
      <c r="G4" s="425"/>
      <c r="H4" s="11"/>
      <c r="I4" s="4"/>
      <c r="J4" s="4"/>
      <c r="K4" s="4"/>
      <c r="L4" s="4"/>
      <c r="M4" s="4"/>
      <c r="N4" s="4"/>
      <c r="O4" s="4"/>
      <c r="P4" s="4"/>
    </row>
    <row r="5" spans="1:16" ht="26.25" customHeight="1">
      <c r="A5" s="416" t="s">
        <v>1</v>
      </c>
      <c r="B5" s="417"/>
      <c r="C5" s="418" t="str">
        <f>Identification!B6</f>
        <v>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45322</v>
      </c>
      <c r="B9" s="266">
        <v>8</v>
      </c>
      <c r="C9" s="267" t="s">
        <v>176</v>
      </c>
      <c r="D9" s="268" t="s">
        <v>177</v>
      </c>
      <c r="E9" s="269">
        <v>800</v>
      </c>
      <c r="F9" s="269"/>
      <c r="G9" s="270">
        <f>SUM(E9:F9)</f>
        <v>800</v>
      </c>
      <c r="H9" s="11"/>
      <c r="I9" s="4"/>
      <c r="J9" s="4"/>
      <c r="K9" s="4"/>
      <c r="L9" s="4"/>
      <c r="M9" s="4"/>
      <c r="N9" s="4"/>
      <c r="O9" s="4"/>
      <c r="P9" s="4"/>
    </row>
    <row r="10" spans="1:16" ht="33" customHeight="1">
      <c r="A10" s="271">
        <v>45322</v>
      </c>
      <c r="B10" s="272">
        <v>8</v>
      </c>
      <c r="C10" s="273" t="s">
        <v>179</v>
      </c>
      <c r="D10" s="274" t="s">
        <v>180</v>
      </c>
      <c r="E10" s="275">
        <v>800</v>
      </c>
      <c r="F10" s="275">
        <f>PRODUCT(E10,(0.14975/2))</f>
        <v>59.9</v>
      </c>
      <c r="G10" s="276">
        <f>SUM(E10:F10)</f>
        <v>859.9</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1600</v>
      </c>
      <c r="F20" s="294">
        <f>SUM(F9:F19)</f>
        <v>59.9</v>
      </c>
      <c r="G20" s="295">
        <f>SUM(G9:G19)</f>
        <v>1659.9</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pageSetUpPr fitToPage="1"/>
  </sheetPr>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R-4242-2023</v>
      </c>
      <c r="E2" s="442"/>
      <c r="F2" s="442"/>
      <c r="G2" s="442"/>
      <c r="H2" s="443"/>
      <c r="I2" s="443"/>
      <c r="J2" s="83"/>
      <c r="K2" s="93"/>
      <c r="L2" s="93"/>
      <c r="M2" s="93"/>
      <c r="N2" s="93"/>
      <c r="O2" s="93"/>
      <c r="P2" s="93"/>
    </row>
    <row r="3" spans="1:16" ht="21.75" customHeight="1">
      <c r="A3" s="82" t="s">
        <v>1</v>
      </c>
      <c r="B3" s="82"/>
      <c r="C3" s="94"/>
      <c r="D3" s="441" t="str">
        <f>Identification!B6</f>
        <v>GRAME</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fitToHeight="1" fitToWidth="1" horizontalDpi="600" verticalDpi="600"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NIcole Moreau</cp:lastModifiedBy>
  <cp:lastPrinted>2024-02-13T19:03:28Z</cp:lastPrinted>
  <dcterms:created xsi:type="dcterms:W3CDTF">2003-06-11T13:22:16Z</dcterms:created>
  <dcterms:modified xsi:type="dcterms:W3CDTF">2024-02-18T18:01:28Z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du GRAME (rencontre d'information)</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enviroconstats_hotmail.ca#EXT#@rdeqc.onmicrosoft.com</vt:lpwstr>
  </property>
  <property fmtid="{D5CDD505-2E9C-101B-9397-08002B2CF9AE}" pid="15" name="Hidden_Uploaded">
    <vt:lpwstr>2024-02-18T13:04:25Z</vt:lpwstr>
  </property>
  <property fmtid="{D5CDD505-2E9C-101B-9397-08002B2CF9AE}" pid="16" name="Accés restrei">
    <vt:lpwstr>0</vt:lpwstr>
  </property>
  <property fmtid="{D5CDD505-2E9C-101B-9397-08002B2CF9AE}" pid="17" name="Déposa">
    <vt:lpwstr>73</vt:lpwstr>
  </property>
  <property fmtid="{D5CDD505-2E9C-101B-9397-08002B2CF9AE}" pid="18" name="Cote de pié">
    <vt:lpwstr>C-GRAME-0002</vt:lpwstr>
  </property>
  <property fmtid="{D5CDD505-2E9C-101B-9397-08002B2CF9AE}" pid="19" name="Ne pas envoyer d'aler">
    <vt:lpwstr>1</vt:lpwstr>
  </property>
  <property fmtid="{D5CDD505-2E9C-101B-9397-08002B2CF9AE}" pid="20" name="Copie papier reç">
    <vt:lpwstr>0</vt:lpwstr>
  </property>
  <property fmtid="{D5CDD505-2E9C-101B-9397-08002B2CF9AE}" pid="21" name="Numéro plumit">
    <vt:lpwstr>175.000000000000</vt:lpwstr>
  </property>
  <property fmtid="{D5CDD505-2E9C-101B-9397-08002B2CF9AE}" pid="22" name="Hidden_Approved">
    <vt:lpwstr>Lévesque, Claudette</vt:lpwstr>
  </property>
  <property fmtid="{D5CDD505-2E9C-101B-9397-08002B2CF9AE}" pid="23" name="Hidden_Approved">
    <vt:lpwstr>2024-02-19T07:46:54Z</vt:lpwstr>
  </property>
  <property fmtid="{D5CDD505-2E9C-101B-9397-08002B2CF9AE}" pid="24" name="_dlc_Doc">
    <vt:lpwstr>W2HFWTQUJJY6-1988583244-167</vt:lpwstr>
  </property>
  <property fmtid="{D5CDD505-2E9C-101B-9397-08002B2CF9AE}" pid="25" name="_dlc_DocIdItemGu">
    <vt:lpwstr>cb50da64-bbd2-4563-9739-d36aa451572f</vt:lpwstr>
  </property>
  <property fmtid="{D5CDD505-2E9C-101B-9397-08002B2CF9AE}" pid="26" name="_dlc_DocIdU">
    <vt:lpwstr>https://sde.regie-energie.qc.ca/1042/_layouts/15/DocIdRedir.aspx?ID=W2HFWTQUJJY6-1988583244-167, W2HFWTQUJJY6-1988583244-167</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