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owfil02\CIFS_MTL_Personal_Drive\Mapped\Tremblas\Desktop\DOCUMENTS À DÉPOSER À LA RÉGIE\"/>
    </mc:Choice>
  </mc:AlternateContent>
  <xr:revisionPtr revIDLastSave="0" documentId="8_{A46B7FEB-0EE0-4DEA-95AB-39E4CF552159}" xr6:coauthVersionLast="47" xr6:coauthVersionMax="47" xr10:uidLastSave="{00000000-0000-0000-0000-000000000000}"/>
  <bookViews>
    <workbookView xWindow="38280" yWindow="3405" windowWidth="29040" windowHeight="17520" xr2:uid="{5E7EC6B7-A8F6-4DF3-B480-6BED4629607A}"/>
  </bookViews>
  <sheets>
    <sheet name="Table 6" sheetId="2" r:id="rId1"/>
    <sheet name="Table 7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2" l="1"/>
  <c r="E12" i="2"/>
  <c r="F12" i="2" s="1"/>
  <c r="E11" i="2"/>
  <c r="E10" i="2"/>
  <c r="E9" i="2"/>
  <c r="F9" i="2"/>
  <c r="E5" i="2"/>
  <c r="E4" i="2"/>
  <c r="E3" i="2"/>
  <c r="E2" i="2"/>
  <c r="F15" i="2"/>
  <c r="D14" i="2"/>
  <c r="D16" i="2" s="1"/>
  <c r="C14" i="2"/>
  <c r="C16" i="2" s="1"/>
  <c r="B14" i="2"/>
  <c r="B16" i="2" s="1"/>
  <c r="F13" i="2"/>
  <c r="F11" i="2"/>
  <c r="F10" i="2"/>
  <c r="F8" i="2"/>
  <c r="F7" i="2"/>
  <c r="F6" i="2"/>
  <c r="F5" i="2"/>
  <c r="F4" i="2"/>
  <c r="F3" i="2"/>
  <c r="F2" i="2"/>
  <c r="E5" i="1"/>
  <c r="F15" i="1"/>
  <c r="F13" i="1"/>
  <c r="F12" i="1"/>
  <c r="F11" i="1"/>
  <c r="F10" i="1"/>
  <c r="F9" i="1"/>
  <c r="F8" i="1"/>
  <c r="F7" i="1"/>
  <c r="F6" i="1"/>
  <c r="F5" i="1"/>
  <c r="F4" i="1"/>
  <c r="F3" i="1"/>
  <c r="F2" i="1"/>
  <c r="B16" i="1"/>
  <c r="F14" i="1"/>
  <c r="D14" i="1"/>
  <c r="D16" i="1" s="1"/>
  <c r="C14" i="1"/>
  <c r="C16" i="1" s="1"/>
  <c r="B14" i="1"/>
  <c r="F14" i="2" l="1"/>
  <c r="F16" i="2" s="1"/>
  <c r="F18" i="2" s="1"/>
  <c r="F16" i="1"/>
  <c r="F18" i="1" s="1"/>
</calcChain>
</file>

<file path=xl/sharedStrings.xml><?xml version="1.0" encoding="utf-8"?>
<sst xmlns="http://schemas.openxmlformats.org/spreadsheetml/2006/main" count="46" uniqueCount="23">
  <si>
    <t>($000s)</t>
  </si>
  <si>
    <t>Rate base</t>
  </si>
  <si>
    <t>Distribution costs of the CDG</t>
  </si>
  <si>
    <t>Other operating income</t>
  </si>
  <si>
    <t>Operating expenses excluding cost of services rendered - ASF</t>
  </si>
  <si>
    <t>Costs of services rendered - ASF</t>
  </si>
  <si>
    <t>Other components of the cost of ASF</t>
  </si>
  <si>
    <t>Comprehensive Energy Efficiency Plan (CEEP)</t>
  </si>
  <si>
    <t>Depreciation fixed assets</t>
  </si>
  <si>
    <t>Depreciation deferred expenses and intangible assets</t>
  </si>
  <si>
    <t>Property taxes and other</t>
  </si>
  <si>
    <t>Income tax</t>
  </si>
  <si>
    <t>Return</t>
  </si>
  <si>
    <t>Income required before GHG contribution</t>
  </si>
  <si>
    <t>Contribution GES</t>
  </si>
  <si>
    <t>Income required from regulated clients</t>
  </si>
  <si>
    <t>2025/26 Rate Case</t>
  </si>
  <si>
    <t>2025/26 Base subject to FVC</t>
  </si>
  <si>
    <t>2025/26 cost forecast</t>
  </si>
  <si>
    <t>Indices</t>
  </si>
  <si>
    <t>2026/27 Rate Base and Revenues</t>
  </si>
  <si>
    <t>Previous simulation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</si>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</sst>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 applyAlignment="1">
      <alignment horizontal="left" indent="2"/>
    </xf>
    <xf numFmtId="165" fontId="0" fillId="2" borderId="1" xfId="1" applyNumberFormat="1" applyFont="1" applyFill="1" applyBorder="1" applyAlignment="1">
      <alignment horizontal="center" vertical="center"/>
    </xf>
    <xf numFmtId="10" fontId="0" fillId="2" borderId="1" xfId="2" applyNumberFormat="1" applyFont="1" applyFill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10" fontId="0" fillId="2" borderId="2" xfId="2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165" fontId="2" fillId="2" borderId="3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FFFFFF"/>
      </a:dk1>
      <a:lt1>
        <a:sysClr val="window" lastClr="202020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59DF-1D18-4133-AC88-91E8CC2CD295}">
  <sheetPr>
    <pageSetUpPr fitToPage="1"/>
  </sheetPr>
  <dimension ref="A1:F18"/>
  <sheetViews>
    <sheetView tabSelected="1" workbookViewId="0">
      <selection sqref="A1:F18"/>
    </sheetView>
  </sheetViews>
  <sheetFormatPr baseColWidth="10" defaultColWidth="8.7109375" defaultRowHeight="15" x14ac:dyDescent="0.25"/>
  <cols>
    <col min="1" max="1" width="52.85546875" style="3" bestFit="1" customWidth="1"/>
    <col min="2" max="6" width="12.5703125" style="13" customWidth="1"/>
    <col min="7" max="16384" width="8.7109375" style="3"/>
  </cols>
  <sheetData>
    <row r="1" spans="1:6" ht="45" x14ac:dyDescent="0.25">
      <c r="A1" s="1" t="s">
        <v>0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</row>
    <row r="2" spans="1:6" x14ac:dyDescent="0.25">
      <c r="A2" s="4" t="s">
        <v>1</v>
      </c>
      <c r="B2" s="5">
        <v>2647834</v>
      </c>
      <c r="C2" s="5">
        <v>2493248</v>
      </c>
      <c r="D2" s="5">
        <v>154586</v>
      </c>
      <c r="E2" s="6">
        <f>+(2.46%+(-0.2%*0.75)-0.265%)</f>
        <v>2.0449999999999999E-2</v>
      </c>
      <c r="F2" s="5">
        <f>C2*(1+E2)</f>
        <v>2544234.9216</v>
      </c>
    </row>
    <row r="3" spans="1:6" x14ac:dyDescent="0.25">
      <c r="A3" s="4" t="s">
        <v>2</v>
      </c>
      <c r="B3" s="5">
        <v>8059</v>
      </c>
      <c r="C3" s="5">
        <v>8059</v>
      </c>
      <c r="D3" s="5"/>
      <c r="E3" s="6">
        <f t="shared" ref="E3:E5" si="0">+(2.46%+(-0.2%*0.75)-0.265%)</f>
        <v>2.0449999999999999E-2</v>
      </c>
      <c r="F3" s="5">
        <f t="shared" ref="F3:F13" si="1">C3*(1+E3)</f>
        <v>8223.8065500000012</v>
      </c>
    </row>
    <row r="4" spans="1:6" x14ac:dyDescent="0.25">
      <c r="A4" s="4" t="s">
        <v>3</v>
      </c>
      <c r="B4" s="5">
        <v>-4195</v>
      </c>
      <c r="C4" s="5">
        <v>-4195</v>
      </c>
      <c r="D4" s="5"/>
      <c r="E4" s="6">
        <f t="shared" si="0"/>
        <v>2.0449999999999999E-2</v>
      </c>
      <c r="F4" s="5">
        <f t="shared" si="1"/>
        <v>-4280.7877500000004</v>
      </c>
    </row>
    <row r="5" spans="1:6" x14ac:dyDescent="0.25">
      <c r="A5" s="4" t="s">
        <v>4</v>
      </c>
      <c r="B5" s="5">
        <v>241536</v>
      </c>
      <c r="C5" s="5">
        <v>241536</v>
      </c>
      <c r="D5" s="5"/>
      <c r="E5" s="6">
        <f t="shared" si="0"/>
        <v>2.0449999999999999E-2</v>
      </c>
      <c r="F5" s="5">
        <f t="shared" si="1"/>
        <v>246475.41120000003</v>
      </c>
    </row>
    <row r="6" spans="1:6" x14ac:dyDescent="0.25">
      <c r="A6" s="4" t="s">
        <v>5</v>
      </c>
      <c r="B6" s="5">
        <v>20392</v>
      </c>
      <c r="C6" s="5"/>
      <c r="D6" s="5">
        <v>20392</v>
      </c>
      <c r="E6" s="6"/>
      <c r="F6" s="5">
        <f t="shared" si="1"/>
        <v>0</v>
      </c>
    </row>
    <row r="7" spans="1:6" x14ac:dyDescent="0.25">
      <c r="A7" s="4" t="s">
        <v>6</v>
      </c>
      <c r="B7" s="5">
        <v>-11038</v>
      </c>
      <c r="C7" s="5"/>
      <c r="D7" s="5">
        <v>-11038</v>
      </c>
      <c r="E7" s="6"/>
      <c r="F7" s="5">
        <f t="shared" si="1"/>
        <v>0</v>
      </c>
    </row>
    <row r="8" spans="1:6" x14ac:dyDescent="0.25">
      <c r="A8" s="4" t="s">
        <v>7</v>
      </c>
      <c r="B8" s="5">
        <v>6855</v>
      </c>
      <c r="C8" s="5"/>
      <c r="D8" s="5">
        <v>6855</v>
      </c>
      <c r="E8" s="6"/>
      <c r="F8" s="5">
        <f t="shared" si="1"/>
        <v>0</v>
      </c>
    </row>
    <row r="9" spans="1:6" x14ac:dyDescent="0.25">
      <c r="A9" s="4" t="s">
        <v>8</v>
      </c>
      <c r="B9" s="5">
        <v>157310</v>
      </c>
      <c r="C9" s="5">
        <v>157310</v>
      </c>
      <c r="D9" s="5"/>
      <c r="E9" s="6">
        <f t="shared" ref="E9:E13" si="2">+(2.46%+(-0.2%*0.75)-0.265%)</f>
        <v>2.0449999999999999E-2</v>
      </c>
      <c r="F9" s="5">
        <f t="shared" si="1"/>
        <v>160526.98950000003</v>
      </c>
    </row>
    <row r="10" spans="1:6" x14ac:dyDescent="0.25">
      <c r="A10" s="4" t="s">
        <v>9</v>
      </c>
      <c r="B10" s="5">
        <v>80187</v>
      </c>
      <c r="C10" s="5">
        <v>48718</v>
      </c>
      <c r="D10" s="5">
        <v>31469</v>
      </c>
      <c r="E10" s="6">
        <f t="shared" si="2"/>
        <v>2.0449999999999999E-2</v>
      </c>
      <c r="F10" s="5">
        <f t="shared" si="1"/>
        <v>49714.283100000001</v>
      </c>
    </row>
    <row r="11" spans="1:6" x14ac:dyDescent="0.25">
      <c r="A11" s="4" t="s">
        <v>10</v>
      </c>
      <c r="B11" s="5">
        <v>50977</v>
      </c>
      <c r="C11" s="5">
        <v>50977</v>
      </c>
      <c r="D11" s="5"/>
      <c r="E11" s="6">
        <f t="shared" si="2"/>
        <v>2.0449999999999999E-2</v>
      </c>
      <c r="F11" s="5">
        <f t="shared" si="1"/>
        <v>52019.479650000001</v>
      </c>
    </row>
    <row r="12" spans="1:6" x14ac:dyDescent="0.25">
      <c r="A12" s="4" t="s">
        <v>11</v>
      </c>
      <c r="B12" s="5">
        <v>24601</v>
      </c>
      <c r="C12" s="5">
        <v>24601</v>
      </c>
      <c r="D12" s="5"/>
      <c r="E12" s="6">
        <f t="shared" si="2"/>
        <v>2.0449999999999999E-2</v>
      </c>
      <c r="F12" s="5">
        <f t="shared" si="1"/>
        <v>25104.090450000003</v>
      </c>
    </row>
    <row r="13" spans="1:6" ht="15.75" thickBot="1" x14ac:dyDescent="0.3">
      <c r="A13" s="4" t="s">
        <v>12</v>
      </c>
      <c r="B13" s="7">
        <v>160459</v>
      </c>
      <c r="C13" s="7">
        <v>151091</v>
      </c>
      <c r="D13" s="7"/>
      <c r="E13" s="8">
        <f t="shared" si="2"/>
        <v>2.0449999999999999E-2</v>
      </c>
      <c r="F13" s="7">
        <f t="shared" si="1"/>
        <v>154180.81095000001</v>
      </c>
    </row>
    <row r="14" spans="1:6" x14ac:dyDescent="0.25">
      <c r="A14" s="9" t="s">
        <v>13</v>
      </c>
      <c r="B14" s="10">
        <f>SUM(B3:B13)</f>
        <v>735143</v>
      </c>
      <c r="C14" s="10">
        <f>SUM(C3:C13)</f>
        <v>678097</v>
      </c>
      <c r="D14" s="10">
        <f>SUM(D3:D13)</f>
        <v>47678</v>
      </c>
      <c r="E14" s="11"/>
      <c r="F14" s="10">
        <f>SUM(F3:F13)</f>
        <v>691964.08365000016</v>
      </c>
    </row>
    <row r="15" spans="1:6" ht="15.75" thickBot="1" x14ac:dyDescent="0.3">
      <c r="A15" s="4" t="s">
        <v>14</v>
      </c>
      <c r="B15" s="7">
        <v>-6036</v>
      </c>
      <c r="C15" s="7">
        <v>0</v>
      </c>
      <c r="D15" s="7">
        <v>-6036</v>
      </c>
      <c r="E15" s="12"/>
      <c r="F15" s="7">
        <f>C15*(1+E15)</f>
        <v>0</v>
      </c>
    </row>
    <row r="16" spans="1:6" x14ac:dyDescent="0.25">
      <c r="A16" s="9" t="s">
        <v>15</v>
      </c>
      <c r="B16" s="10">
        <f>B14+B15</f>
        <v>729107</v>
      </c>
      <c r="C16" s="10">
        <f>C14+C15</f>
        <v>678097</v>
      </c>
      <c r="D16" s="10">
        <f>D14+D15</f>
        <v>41642</v>
      </c>
      <c r="E16" s="16"/>
      <c r="F16" s="10">
        <f>F14+F15</f>
        <v>691964.08365000016</v>
      </c>
    </row>
    <row r="17" spans="5:6" x14ac:dyDescent="0.25">
      <c r="E17" s="14" t="s">
        <v>21</v>
      </c>
      <c r="F17" s="15">
        <v>695282</v>
      </c>
    </row>
    <row r="18" spans="5:6" x14ac:dyDescent="0.25">
      <c r="E18" s="14" t="s">
        <v>22</v>
      </c>
      <c r="F18" s="15">
        <f>F16-F17</f>
        <v>-3317.9163499998394</v>
      </c>
    </row>
  </sheetData>
  <pageMargins left="0.7" right="0.7" top="0.75" bottom="0.75" header="0.3" footer="0.3"/>
  <pageSetup orientation="landscape" horizontalDpi="1200" verticalDpi="1200" r:id="rId1"/>
  <headerFooter>
    <oddHeader>Page &amp;P&amp;RExhibit DMM-2 - FVC calculations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5BEF-88B2-4AB6-A1A9-13CB091A7A66}">
  <sheetPr>
    <pageSetUpPr fitToPage="1"/>
  </sheetPr>
  <dimension ref="A1:F18"/>
  <sheetViews>
    <sheetView tabSelected="1" workbookViewId="0">
      <selection sqref="A1:F18"/>
    </sheetView>
  </sheetViews>
  <sheetFormatPr baseColWidth="10" defaultColWidth="8.7109375" defaultRowHeight="15" x14ac:dyDescent="0.25"/>
  <cols>
    <col min="1" max="1" width="52.85546875" style="3" bestFit="1" customWidth="1"/>
    <col min="2" max="6" width="12.5703125" style="13" customWidth="1"/>
    <col min="7" max="16384" width="8.7109375" style="3"/>
  </cols>
  <sheetData>
    <row r="1" spans="1:6" ht="45" x14ac:dyDescent="0.25">
      <c r="A1" s="1" t="s">
        <v>0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</row>
    <row r="2" spans="1:6" x14ac:dyDescent="0.25">
      <c r="A2" s="4" t="s">
        <v>1</v>
      </c>
      <c r="B2" s="5">
        <v>2647834</v>
      </c>
      <c r="C2" s="5">
        <v>2493248</v>
      </c>
      <c r="D2" s="5">
        <v>154586</v>
      </c>
      <c r="E2" s="6">
        <v>2.46E-2</v>
      </c>
      <c r="F2" s="5">
        <f>C2*(1+E2)</f>
        <v>2554581.9007999999</v>
      </c>
    </row>
    <row r="3" spans="1:6" x14ac:dyDescent="0.25">
      <c r="A3" s="4" t="s">
        <v>2</v>
      </c>
      <c r="B3" s="5">
        <v>8059</v>
      </c>
      <c r="C3" s="5">
        <v>8059</v>
      </c>
      <c r="D3" s="5"/>
      <c r="E3" s="6">
        <v>2.46E-2</v>
      </c>
      <c r="F3" s="5">
        <f t="shared" ref="F3:F13" si="0">C3*(1+E3)</f>
        <v>8257.2513999999992</v>
      </c>
    </row>
    <row r="4" spans="1:6" x14ac:dyDescent="0.25">
      <c r="A4" s="4" t="s">
        <v>3</v>
      </c>
      <c r="B4" s="5">
        <v>-4195</v>
      </c>
      <c r="C4" s="5">
        <v>-4195</v>
      </c>
      <c r="D4" s="5"/>
      <c r="E4" s="6">
        <v>2.46E-2</v>
      </c>
      <c r="F4" s="5">
        <f t="shared" si="0"/>
        <v>-4298.1970000000001</v>
      </c>
    </row>
    <row r="5" spans="1:6" x14ac:dyDescent="0.25">
      <c r="A5" s="4" t="s">
        <v>4</v>
      </c>
      <c r="B5" s="5">
        <v>241536</v>
      </c>
      <c r="C5" s="5">
        <v>241536</v>
      </c>
      <c r="D5" s="5"/>
      <c r="E5" s="6">
        <f>2.46%*0.25+4%*0.75</f>
        <v>3.6150000000000002E-2</v>
      </c>
      <c r="F5" s="5">
        <f t="shared" si="0"/>
        <v>250267.52639999997</v>
      </c>
    </row>
    <row r="6" spans="1:6" x14ac:dyDescent="0.25">
      <c r="A6" s="4" t="s">
        <v>5</v>
      </c>
      <c r="B6" s="5">
        <v>20392</v>
      </c>
      <c r="C6" s="5"/>
      <c r="D6" s="5">
        <v>20392</v>
      </c>
      <c r="E6" s="6"/>
      <c r="F6" s="5">
        <f t="shared" si="0"/>
        <v>0</v>
      </c>
    </row>
    <row r="7" spans="1:6" x14ac:dyDescent="0.25">
      <c r="A7" s="4" t="s">
        <v>6</v>
      </c>
      <c r="B7" s="5">
        <v>-11038</v>
      </c>
      <c r="C7" s="5"/>
      <c r="D7" s="5">
        <v>-11038</v>
      </c>
      <c r="E7" s="6"/>
      <c r="F7" s="5">
        <f t="shared" si="0"/>
        <v>0</v>
      </c>
    </row>
    <row r="8" spans="1:6" x14ac:dyDescent="0.25">
      <c r="A8" s="4" t="s">
        <v>7</v>
      </c>
      <c r="B8" s="5">
        <v>6855</v>
      </c>
      <c r="C8" s="5"/>
      <c r="D8" s="5">
        <v>6855</v>
      </c>
      <c r="E8" s="6"/>
      <c r="F8" s="5">
        <f t="shared" si="0"/>
        <v>0</v>
      </c>
    </row>
    <row r="9" spans="1:6" x14ac:dyDescent="0.25">
      <c r="A9" s="4" t="s">
        <v>8</v>
      </c>
      <c r="B9" s="5">
        <v>157310</v>
      </c>
      <c r="C9" s="5">
        <v>157310</v>
      </c>
      <c r="D9" s="5"/>
      <c r="E9" s="6">
        <v>2.46E-2</v>
      </c>
      <c r="F9" s="5">
        <f t="shared" si="0"/>
        <v>161179.826</v>
      </c>
    </row>
    <row r="10" spans="1:6" x14ac:dyDescent="0.25">
      <c r="A10" s="4" t="s">
        <v>9</v>
      </c>
      <c r="B10" s="5">
        <v>80187</v>
      </c>
      <c r="C10" s="5">
        <v>48718</v>
      </c>
      <c r="D10" s="5">
        <v>31469</v>
      </c>
      <c r="E10" s="6">
        <v>2.46E-2</v>
      </c>
      <c r="F10" s="5">
        <f t="shared" si="0"/>
        <v>49916.462800000001</v>
      </c>
    </row>
    <row r="11" spans="1:6" x14ac:dyDescent="0.25">
      <c r="A11" s="4" t="s">
        <v>10</v>
      </c>
      <c r="B11" s="5">
        <v>50977</v>
      </c>
      <c r="C11" s="5">
        <v>50977</v>
      </c>
      <c r="D11" s="5"/>
      <c r="E11" s="6">
        <v>2.46E-2</v>
      </c>
      <c r="F11" s="5">
        <f t="shared" si="0"/>
        <v>52231.034199999995</v>
      </c>
    </row>
    <row r="12" spans="1:6" x14ac:dyDescent="0.25">
      <c r="A12" s="4" t="s">
        <v>11</v>
      </c>
      <c r="B12" s="5">
        <v>24601</v>
      </c>
      <c r="C12" s="5">
        <v>24601</v>
      </c>
      <c r="D12" s="5"/>
      <c r="E12" s="6">
        <v>2.46E-2</v>
      </c>
      <c r="F12" s="5">
        <f t="shared" si="0"/>
        <v>25206.184600000001</v>
      </c>
    </row>
    <row r="13" spans="1:6" ht="15.75" thickBot="1" x14ac:dyDescent="0.3">
      <c r="A13" s="4" t="s">
        <v>12</v>
      </c>
      <c r="B13" s="7">
        <v>160459</v>
      </c>
      <c r="C13" s="7">
        <v>151091</v>
      </c>
      <c r="D13" s="7"/>
      <c r="E13" s="8">
        <v>2.46E-2</v>
      </c>
      <c r="F13" s="7">
        <f t="shared" si="0"/>
        <v>154807.83859999999</v>
      </c>
    </row>
    <row r="14" spans="1:6" x14ac:dyDescent="0.25">
      <c r="A14" s="9" t="s">
        <v>13</v>
      </c>
      <c r="B14" s="10">
        <f>SUM(B3:B13)</f>
        <v>735143</v>
      </c>
      <c r="C14" s="10">
        <f>SUM(C3:C13)</f>
        <v>678097</v>
      </c>
      <c r="D14" s="10">
        <f>SUM(D3:D13)</f>
        <v>47678</v>
      </c>
      <c r="E14" s="11"/>
      <c r="F14" s="10">
        <f>SUM(F3:F13)</f>
        <v>697567.92700000003</v>
      </c>
    </row>
    <row r="15" spans="1:6" ht="15.75" thickBot="1" x14ac:dyDescent="0.3">
      <c r="A15" s="4" t="s">
        <v>14</v>
      </c>
      <c r="B15" s="7">
        <v>-6036</v>
      </c>
      <c r="C15" s="7">
        <v>0</v>
      </c>
      <c r="D15" s="7">
        <v>-6036</v>
      </c>
      <c r="E15" s="12"/>
      <c r="F15" s="7">
        <f>C15*(1+E15)</f>
        <v>0</v>
      </c>
    </row>
    <row r="16" spans="1:6" x14ac:dyDescent="0.25">
      <c r="A16" s="9" t="s">
        <v>15</v>
      </c>
      <c r="B16" s="10">
        <f>B14+B15</f>
        <v>729107</v>
      </c>
      <c r="C16" s="10">
        <f>C14+C15</f>
        <v>678097</v>
      </c>
      <c r="D16" s="10">
        <f>D14+D15</f>
        <v>41642</v>
      </c>
      <c r="E16" s="16"/>
      <c r="F16" s="10">
        <f>F14+F15</f>
        <v>697567.92700000003</v>
      </c>
    </row>
    <row r="17" spans="5:6" x14ac:dyDescent="0.25">
      <c r="E17" s="14" t="s">
        <v>21</v>
      </c>
      <c r="F17" s="15">
        <v>695282</v>
      </c>
    </row>
    <row r="18" spans="5:6" x14ac:dyDescent="0.25">
      <c r="E18" s="14" t="s">
        <v>22</v>
      </c>
      <c r="F18" s="15">
        <f>F16-F17</f>
        <v>2285.9270000000251</v>
      </c>
    </row>
  </sheetData>
  <pageMargins left="0.7" right="0.7" top="0.75" bottom="0.75" header="0.3" footer="0.3"/>
  <pageSetup orientation="landscape" horizontalDpi="1200" verticalDpi="1200" r:id="rId1"/>
  <headerFooter>
    <oddHeader>Page &amp;P&amp;RExhibit DMM-2 - FVC calculations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ibliothèque de rémise" ma:contentTypeID="0x010100B449DEC48851134AA7B3233645746DA200014498B9CE43C84FAC23C7648AD50B8E" ma:contentTypeVersion="0" ma:contentTypeDescription="" ma:contentTypeScope="" ma:versionID="179bd7a07b78079a76f5e69985a5591b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9a254c0e7cdc42b68b7ab7f9d0b93838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/>
                <xsd:element ref="ns2:Déposant"/>
                <xsd:element ref="ns2:Catégorie_x0020_de_x0020_document"/>
                <xsd:element ref="ns2:Sous-catégorie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Diffusable_x0020_sur_x0020_le_x0020_Web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PersistId" minOccurs="0"/>
                <xsd:element ref="ns3:_dlc_DocId" minOccurs="0"/>
                <xsd:element ref="ns3:_dlc_DocIdUrl" minOccurs="0"/>
                <xsd:element ref="ns2:Statut" minOccurs="0"/>
                <xsd:element ref="ns2:Hidden_UploadedBy" minOccurs="0"/>
                <xsd:element ref="ns2:Hidden_UploadedAt" minOccurs="0"/>
                <xsd:element ref="ns2:Inscrit_x0020_au_x0020_plumi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showField="Num_x00e9_ro_x0020_du_x0020_proj" ma:web="{76ddd5ea-d475-414e-8091-4675c7a4bd1a}">
      <xsd:simpleType>
        <xsd:restriction base="dms:Lookup"/>
      </xsd:simpleType>
    </xsd:element>
    <xsd:element name="Provenance" ma:index="2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list="{CD8F73AF-CF7D-4F56-B7C5-E37D10A86459}" ma:internalName="Pr_x00e9_cision_x0020_de_x0020_document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Diffusable_x0020_sur_x0020_le_x0020_Web" ma:index="11" nillable="true" ma:displayName="Diffusable sur le Web" ma:default="1" ma:internalName="Diffusable_x0020_sur_x0020_le_x0020_Web">
      <xsd:simpleType>
        <xsd:restriction base="dms:Boolean"/>
      </xsd:simpleType>
    </xsd:element>
    <xsd:element name="Confidentiel" ma:index="12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3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4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5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Statut" ma:index="26" nillable="true" ma:displayName="Statut" ma:internalName="Statut">
      <xsd:simpleType>
        <xsd:restriction base="dms:Text">
          <xsd:maxLength value="10"/>
        </xsd:restriction>
      </xsd:simpleType>
    </xsd:element>
    <xsd:element name="Hidden_UploadedBy" ma:index="29" nillable="true" ma:displayName="Hidden_UploadedBy" ma:internalName="Hidden_UploadedBy">
      <xsd:simpleType>
        <xsd:restriction base="dms:Text">
          <xsd:maxLength value="100"/>
        </xsd:restriction>
      </xsd:simpleType>
    </xsd:element>
    <xsd:element name="Hidden_UploadedAt" ma:index="30" nillable="true" ma:displayName="Hidden_UploadedAt" ma:default="[today]" ma:format="DateTime" ma:internalName="Hidden_UploadedAt">
      <xsd:simpleType>
        <xsd:restriction base="dms:DateTime"/>
      </xsd:simpleType>
    </xsd:element>
    <xsd:element name="Inscrit_x0020_au_x0020_plumitif" ma:index="33" nillable="true" ma:displayName="Inscrit au plumitif" ma:default="1" ma:internalName="Inscrit_x0020_au_x0020_plumiti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8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_dlc_DocId" ma:index="23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4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ype de contenu"/>
        <xsd:element ref="dc:title" minOccurs="0" maxOccurs="1" ma:index="25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7BDC08F83478E640968555A300D93FE9" ma:contentTypeVersion="0" ma:contentTypeDescription="" ma:contentTypeScope="" ma:versionID="f1718465300f97ef138346c6e2a8be49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a153a3ac82d32734bdd521d06cf493e4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den_UploadedAt xmlns="a091097b-8ae3-4832-a2b2-51f9a78aeacd">2026-04-20T18:47:28+00:00</Hidden_UploadedAt>
    <Provenance xmlns="a091097b-8ae3-4832-a2b2-51f9a78aeacd">2</Provenance>
    <Accés_x0020_restreint xmlns="a091097b-8ae3-4832-a2b2-51f9a78aeacd">false</Accés_x0020_restreint>
    <Précision_x0020_de_x0020_document xmlns="a091097b-8ae3-4832-a2b2-51f9a78aeacd" xsi:nil="true"/>
    <Déposant xmlns="a091097b-8ae3-4832-a2b2-51f9a78aeacd">6</Déposant>
    <Sous-catégorie xmlns="a091097b-8ae3-4832-a2b2-51f9a78aeacd">376</Sous-catégorie>
    <Copie_x0020_papier_x0020_reçue xmlns="a091097b-8ae3-4832-a2b2-51f9a78aeacd">false</Copie_x0020_papier_x0020_reçue>
    <Phase xmlns="a091097b-8ae3-4832-a2b2-51f9a78aeacd">3</Phase>
    <Sujet xmlns="a091097b-8ae3-4832-a2b2-51f9a78aeacd">Pièce DMM-2 - rapport d'expert</Sujet>
    <Cote_x0020_de_x0020_déposant xmlns="a091097b-8ae3-4832-a2b2-51f9a78aeacd" xsi:nil="true"/>
    <Confidentiel xmlns="a091097b-8ae3-4832-a2b2-51f9a78aeacd">3</Confidentiel>
    <Hidden_UploadedBy xmlns="a091097b-8ae3-4832-a2b2-51f9a78aeacd">Suzie.tremblay_gowlingwlg.com#EXT#@rdeqc.onmicrosoft.com</Hidden_UploadedBy>
    <Inscrit_x0020_au_x0020_plumitif xmlns="a091097b-8ae3-4832-a2b2-51f9a78aeacd">true</Inscrit_x0020_au_x0020_plumitif>
    <Statut xmlns="a091097b-8ae3-4832-a2b2-51f9a78aeacd">Approuvé</Statut>
    <Catégorie_x0020_de_x0020_document xmlns="a091097b-8ae3-4832-a2b2-51f9a78aeacd">24</Catégorie_x0020_de_x0020_document>
    <Date_x0020_de_x0020_confidentialité_x0020_relevée xmlns="a091097b-8ae3-4832-a2b2-51f9a78aeacd" xsi:nil="true"/>
    <Diffusable_x0020_sur_x0020_le_x0020_Web xmlns="a091097b-8ae3-4832-a2b2-51f9a78aeacd">true</Diffusable_x0020_sur_x0020_le_x0020_Web>
    <Projet xmlns="a091097b-8ae3-4832-a2b2-51f9a78aeacd">1169</Projet>
    <Date_x0020_de_x0020_réception_x0020_copie_x0020_papier xmlns="a091097b-8ae3-4832-a2b2-51f9a78aeacd" xsi:nil="true"/>
    <Numéro_x0020_plumitif xmlns="a091097b-8ae3-4832-a2b2-51f9a78aeacd">794</Numéro_x0020_plumitif>
    <Hidden_ApprovedBy xmlns="a091097b-8ae3-4832-a2b2-51f9a78aeacd">Slimani, Salima</Hidden_ApprovedBy>
    <Hidden_ApprovedAt xmlns="a091097b-8ae3-4832-a2b2-51f9a78aeacd">2026-04-20T19:09:08+00:00</Hidden_ApprovedAt>
    <Cote_x0020_de_x0020_piéce xmlns="a091097b-8ae3-4832-a2b2-51f9a78aeacd">C-ACIG-0050</Cote_x0020_de_x0020_piéce>
    <Ne_x0020_pas_x0020_envoyer_x0020_d_x0027_alerte xmlns="a091097b-8ae3-4832-a2b2-51f9a78aeacd">true</Ne_x0020_pas_x0020_envoyer_x0020_d_x0027_alerte>
    <_dlc_DocId xmlns="a84ed267-86d5-4fa1-a3cb-2fed497fe84f">W2HFWTQUJJY6-1024678638-797</_dlc_DocId>
    <_dlc_DocIdUrl xmlns="a84ed267-86d5-4fa1-a3cb-2fed497fe84f">
      <Url>https://sde.regie-energie.qc.ca/1169/_layouts/15/DocIdRedir.aspx?ID=W2HFWTQUJJY6-1024678638-797</Url>
      <Description>W2HFWTQUJJY6-1024678638-797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9DF666-60FE-4362-9972-F677664B8566}"/>
</file>

<file path=customXml/itemProps2.xml><?xml version="1.0" encoding="utf-8"?>
<ds:datastoreItem xmlns:ds="http://schemas.openxmlformats.org/officeDocument/2006/customXml" ds:itemID="{608C296B-5E4D-4638-8866-F1981C353167}"/>
</file>

<file path=customXml/itemProps3.xml><?xml version="1.0" encoding="utf-8"?>
<ds:datastoreItem xmlns:ds="http://schemas.openxmlformats.org/officeDocument/2006/customXml" ds:itemID="{D05FCA8F-5298-4A88-9CC9-D68DE7E01FA4}"/>
</file>

<file path=customXml/itemProps4.xml><?xml version="1.0" encoding="utf-8"?>
<ds:datastoreItem xmlns:ds="http://schemas.openxmlformats.org/officeDocument/2006/customXml" ds:itemID="{1E8005BF-FF38-4A50-9F90-AE16E0937C1D}"/>
</file>

<file path=customXml/itemProps5.xml><?xml version="1.0" encoding="utf-8"?>
<ds:datastoreItem xmlns:ds="http://schemas.openxmlformats.org/officeDocument/2006/customXml" ds:itemID="{59AAE578-C046-4EC2-B7F7-0F575FFE6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 6</vt:lpstr>
      <vt:lpstr>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Dustin Madsen</dc:creator>
  <cp:lastModifiedBy>Tremblay, Suzie</cp:lastModifiedBy>
  <cp:lastPrinted>2026-04-18T14:26:18Z</cp:lastPrinted>
  <dcterms:created xsi:type="dcterms:W3CDTF">2026-04-18T13:57:28Z</dcterms:created>
  <dcterms:modified xsi:type="dcterms:W3CDTF">2026-04-20T18:45:54Z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0x010100F6681E3BDF397F418586AC591ADC81BB007BDC08F83478E640968555A300D93FE9</vt:lpwstr>
  </property>
  <property fmtid="{D5CDD505-2E9C-101B-9397-08002B2CF9AE}" pid="3" name="_dlc_DocIdItemGuid">
    <vt:lpwstr>17a59f57-e772-4d59-8c3a-11a95d274711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